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3.3_A" sheetId="1" r:id="rId1"/>
    <sheet name="Gráf-09.3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'9.3.3_A'!$A$5:$F$99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" i="2" l="1"/>
  <c r="B8" i="2" s="1"/>
  <c r="D12" i="2"/>
  <c r="D13" i="2"/>
  <c r="D16" i="2"/>
  <c r="D17" i="2"/>
  <c r="D20" i="2"/>
  <c r="D21" i="2"/>
  <c r="E23" i="2"/>
  <c r="D14" i="2" s="1"/>
  <c r="F23" i="2"/>
  <c r="B32" i="2"/>
  <c r="B35" i="2"/>
  <c r="B36" i="2"/>
  <c r="C38" i="2"/>
  <c r="B33" i="2" s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D107" i="1" l="1"/>
  <c r="C107" i="1"/>
  <c r="E107" i="1" s="1"/>
  <c r="B34" i="2"/>
  <c r="B38" i="2" s="1"/>
  <c r="D19" i="2"/>
  <c r="D15" i="2"/>
  <c r="D23" i="2" s="1"/>
  <c r="B9" i="2"/>
  <c r="D18" i="2"/>
</calcChain>
</file>

<file path=xl/sharedStrings.xml><?xml version="1.0" encoding="utf-8"?>
<sst xmlns="http://schemas.openxmlformats.org/spreadsheetml/2006/main" count="126" uniqueCount="55">
  <si>
    <t>Salto del Guairá</t>
  </si>
  <si>
    <t>Pedro J. Caballero</t>
  </si>
  <si>
    <t>José Falcón</t>
  </si>
  <si>
    <t>Villeta</t>
  </si>
  <si>
    <t>Encarnación</t>
  </si>
  <si>
    <t>Algesa Km 12</t>
  </si>
  <si>
    <t>Ciudad del Este</t>
  </si>
  <si>
    <t>Chaco`i</t>
  </si>
  <si>
    <t>Asunción</t>
  </si>
  <si>
    <t>Total</t>
  </si>
  <si>
    <t>Terrestre</t>
  </si>
  <si>
    <t>Fluvial</t>
  </si>
  <si>
    <t>Cuadro 9.3.1</t>
  </si>
  <si>
    <t>FUENTE: Administración Nacional de Navegación y Puertos.</t>
  </si>
  <si>
    <t>Nota: Las sumas totales pueden tener diferencias debido a redondeos matemáticos.</t>
  </si>
  <si>
    <t>---</t>
  </si>
  <si>
    <t>Algesa Km. 12</t>
  </si>
  <si>
    <t>MISCELÁNEAS</t>
  </si>
  <si>
    <t>PRODUCTOS METALÚRGICOS  Y DERIVADOS</t>
  </si>
  <si>
    <t>PRODUCTOS QUÍMICOS Y FARMACÉUTICOS</t>
  </si>
  <si>
    <t>MINERALES Y MATERIALES DE CONSTRUCCIÓN</t>
  </si>
  <si>
    <t>OBJETOS MANUFACTURADOS</t>
  </si>
  <si>
    <t>DEL PETRÓLEO (EXCEPTO GAS)</t>
  </si>
  <si>
    <t>COMBUSTIBLES Y PRODUCTOS</t>
  </si>
  <si>
    <t>DERIVADOS NO ALIMENTICIOS</t>
  </si>
  <si>
    <t>OTROS PRODUCTOS AGRÍCOLAS Y SILVÍCOLAS</t>
  </si>
  <si>
    <t>ARTÍCULOS ALIMENTICIOS</t>
  </si>
  <si>
    <t>MADERA, PAPEL Y CARTÓN</t>
  </si>
  <si>
    <t>MADERA Y PRODUCTOS DE LA</t>
  </si>
  <si>
    <t>CEREALES, LEGUMBRES Y DERIVADOS</t>
  </si>
  <si>
    <t>TOTAL</t>
  </si>
  <si>
    <t>TERRESTRE</t>
  </si>
  <si>
    <t>FLUVIAL</t>
  </si>
  <si>
    <t>TIPO  DE  TRANSPORTE</t>
  </si>
  <si>
    <t>GRUPOS DE PRODUCTOS Y PUERTOS</t>
  </si>
  <si>
    <t>TRANSPORTE, SEGÚN GRANDES GRUPOS Y PRINCIPALES PUERTOS. AÑO 2018</t>
  </si>
  <si>
    <t>CUADRO 9.3.3. SERVICIO INTERNACIONAL DE CARGA: PRODUCTOS IMPORTADOS (en toneladas) POR TIPO DE</t>
  </si>
  <si>
    <t xml:space="preserve"> </t>
  </si>
  <si>
    <t>Productos metalúrgicos y derivados</t>
  </si>
  <si>
    <t>Productos químicos y farmacéuticos</t>
  </si>
  <si>
    <t>Minerales y materiales de construcción</t>
  </si>
  <si>
    <t>Objetos manufacturados</t>
  </si>
  <si>
    <t>Otros productos agrícolas y silvícolas derivados no alimenticios</t>
  </si>
  <si>
    <t>tn</t>
  </si>
  <si>
    <t>%</t>
  </si>
  <si>
    <t>TOTAL FLUVIAL</t>
  </si>
  <si>
    <t>Misceláneas</t>
  </si>
  <si>
    <t>Combustibles y productos del petróleo (excepto gas)</t>
  </si>
  <si>
    <t>Artículos alimenticios</t>
  </si>
  <si>
    <t>Madera y productos de la madera, papel y cartón</t>
  </si>
  <si>
    <t>Cereales, legumbres y derivados</t>
  </si>
  <si>
    <t>TERRESTRE 2018</t>
  </si>
  <si>
    <t xml:space="preserve">                          AÑO 2018</t>
  </si>
  <si>
    <t>datos 2018</t>
  </si>
  <si>
    <t xml:space="preserve">                                      A.N.N.P.: IMPORTACIONES POR TIPO DE TRANSPORTE, SEGÚN PRODUCTOS IMPORTADOS.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</si>
</sst>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(* #,##0_);_(* \(#,##0\);_(* &quot;-&quot;_);_(@_)"/>
    <numFmt numFmtId="43" formatCode="_(* #,##0.00_);_(* \(#,##0.00\);_(* &quot;-&quot;??_);_(@_)"/>
    <numFmt numFmtId="164" formatCode="###,###.0;;&quot;-&quot;"/>
    <numFmt numFmtId="165" formatCode="#,##0.0"/>
    <numFmt numFmtId="166" formatCode="#,##0.0_);\(#,##0.0\)"/>
    <numFmt numFmtId="167" formatCode="_-* #,##0.0_-;\-* #,##0.0_-;_-* &quot;-&quot;_-;_-@_-"/>
    <numFmt numFmtId="168" formatCode="#,##0.0;\-#,##0.0"/>
    <numFmt numFmtId="169" formatCode="_-* #,##0\ _€_-;\-* #,##0\ _€_-;_-* &quot;-&quot;\ _€_-;_-@_-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#,##0\ ;&quot; (&quot;#,##0\);&quot; - &quot;;@\ "/>
    <numFmt numFmtId="180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0.0"/>
    <numFmt numFmtId="196" formatCode="_(&quot;$&quot;* #,##0.00_);_(&quot;$&quot;* \(#,##0.00\);_(&quot;$&quot;* &quot;-&quot;??_);_(@_)"/>
    <numFmt numFmtId="197" formatCode="_-* #,##0.00\ &quot;€&quot;_-;\-* #,##0.00\ &quot;€&quot;_-;_-* &quot;-&quot;??\ &quot;€&quot;_-;_-@_-"/>
    <numFmt numFmtId="198" formatCode="0\ "/>
    <numFmt numFmtId="199" formatCode="0_)"/>
    <numFmt numFmtId="200" formatCode="###,###;;&quot;-&quot;"/>
    <numFmt numFmtId="201" formatCode="_(* #,##0.0_);_(* \(#,##0.0\);_(* &quot;-&quot;??_);_(@_)"/>
    <numFmt numFmtId="202" formatCode="#,##0.00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sz val="13"/>
      <name val="Arial"/>
      <family val="2"/>
    </font>
    <font>
      <sz val="15"/>
      <name val="Calibri"/>
      <family val="2"/>
      <scheme val="minor"/>
    </font>
    <font>
      <sz val="12"/>
      <name val="Tahoma"/>
      <family val="2"/>
    </font>
    <font>
      <u/>
      <sz val="11"/>
      <color theme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17" fillId="12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17" fillId="16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17" fillId="20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17" fillId="24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17" fillId="28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17" fillId="32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170" fontId="6" fillId="2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170" fontId="11" fillId="6" borderId="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1" fillId="48" borderId="14" applyNumberFormat="0" applyAlignment="0" applyProtection="0"/>
    <xf numFmtId="170" fontId="31" fillId="48" borderId="14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170" fontId="13" fillId="7" borderId="7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2" fillId="49" borderId="15" applyNumberFormat="0" applyAlignment="0" applyProtection="0"/>
    <xf numFmtId="170" fontId="32" fillId="49" borderId="15" applyNumberFormat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170" fontId="12" fillId="0" borderId="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0" fontId="33" fillId="0" borderId="16" applyNumberFormat="0" applyFill="0" applyAlignment="0" applyProtection="0"/>
    <xf numFmtId="170" fontId="33" fillId="0" borderId="16" applyNumberFormat="0" applyFill="0" applyAlignment="0" applyProtection="0"/>
    <xf numFmtId="171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17" fillId="9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17" fillId="13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17" fillId="17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17" fillId="21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17" fillId="25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17" fillId="29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170" fontId="9" fillId="5" borderId="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29" fillId="39" borderId="14" applyNumberFormat="0" applyAlignment="0" applyProtection="0"/>
    <xf numFmtId="170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NumberFormat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7" fontId="19" fillId="0" borderId="0" applyFont="0" applyFill="0" applyBorder="0" applyAlignment="0" applyProtection="0"/>
    <xf numFmtId="0" fontId="35" fillId="54" borderId="0" applyNumberFormat="0" applyFont="0" applyBorder="0" applyProtection="0"/>
    <xf numFmtId="178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170" fontId="7" fillId="3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0" fontId="41" fillId="35" borderId="0" applyNumberFormat="0" applyBorder="0" applyAlignment="0" applyProtection="0"/>
    <xf numFmtId="170" fontId="41" fillId="35" borderId="0" applyNumberFormat="0" applyBorder="0" applyAlignment="0" applyProtection="0"/>
    <xf numFmtId="16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9" fontId="19" fillId="0" borderId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ill="0" applyBorder="0" applyAlignment="0" applyProtection="0"/>
    <xf numFmtId="41" fontId="21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41" fontId="42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19" fillId="0" borderId="0" applyFill="0" applyBorder="0" applyAlignment="0" applyProtection="0"/>
    <xf numFmtId="169" fontId="19" fillId="0" borderId="0" applyFill="0" applyBorder="0" applyAlignment="0" applyProtection="0"/>
    <xf numFmtId="43" fontId="21" fillId="0" borderId="0" applyFont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5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2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9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45" fillId="0" borderId="0" applyNumberFormat="0" applyBorder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170" fontId="8" fillId="4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46" fillId="55" borderId="0" applyNumberFormat="0" applyBorder="0" applyAlignment="0" applyProtection="0"/>
    <xf numFmtId="170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7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4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8" fontId="47" fillId="0" borderId="0"/>
    <xf numFmtId="37" fontId="44" fillId="0" borderId="0"/>
    <xf numFmtId="198" fontId="47" fillId="0" borderId="0"/>
    <xf numFmtId="37" fontId="44" fillId="0" borderId="0"/>
    <xf numFmtId="199" fontId="47" fillId="0" borderId="0"/>
    <xf numFmtId="198" fontId="47" fillId="0" borderId="0"/>
    <xf numFmtId="37" fontId="44" fillId="0" borderId="0"/>
    <xf numFmtId="199" fontId="47" fillId="0" borderId="0"/>
    <xf numFmtId="198" fontId="47" fillId="0" borderId="0"/>
    <xf numFmtId="37" fontId="44" fillId="0" borderId="0"/>
    <xf numFmtId="199" fontId="47" fillId="0" borderId="0"/>
    <xf numFmtId="37" fontId="44" fillId="0" borderId="0"/>
    <xf numFmtId="199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7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4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70" fontId="27" fillId="0" borderId="0"/>
    <xf numFmtId="0" fontId="21" fillId="0" borderId="0" applyNumberFormat="0" applyFill="0" applyBorder="0" applyAlignment="0" applyProtection="0"/>
    <xf numFmtId="198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8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9" fontId="47" fillId="0" borderId="0"/>
    <xf numFmtId="198" fontId="47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70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70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170" fontId="27" fillId="8" borderId="8" applyNumberFormat="0" applyFont="0" applyAlignment="0" applyProtection="0"/>
    <xf numFmtId="170" fontId="27" fillId="8" borderId="8" applyNumberFormat="0" applyFont="0" applyAlignment="0" applyProtection="0"/>
    <xf numFmtId="170" fontId="27" fillId="8" borderId="8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0" fontId="27" fillId="56" borderId="17" applyNumberFormat="0" applyFont="0" applyAlignment="0" applyProtection="0"/>
    <xf numFmtId="170" fontId="27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170" fontId="10" fillId="6" borderId="5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53" fillId="48" borderId="18" applyNumberFormat="0" applyAlignment="0" applyProtection="0"/>
    <xf numFmtId="170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170" fontId="3" fillId="0" borderId="1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7" fillId="0" borderId="19" applyNumberFormat="0" applyFill="0" applyAlignment="0" applyProtection="0"/>
    <xf numFmtId="170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170" fontId="4" fillId="0" borderId="2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9" fillId="0" borderId="20" applyNumberFormat="0" applyFill="0" applyAlignment="0" applyProtection="0"/>
    <xf numFmtId="170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170" fontId="5" fillId="0" borderId="3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34" fillId="0" borderId="21" applyNumberFormat="0" applyFill="0" applyAlignment="0" applyProtection="0"/>
    <xf numFmtId="170" fontId="34" fillId="0" borderId="21" applyNumberFormat="0" applyFill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170" fontId="16" fillId="0" borderId="9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0" fillId="0" borderId="22" applyNumberFormat="0" applyFill="0" applyAlignment="0" applyProtection="0"/>
    <xf numFmtId="170" fontId="60" fillId="0" borderId="22" applyNumberFormat="0" applyFill="0" applyAlignment="0" applyProtection="0"/>
    <xf numFmtId="0" fontId="68" fillId="0" borderId="0" applyNumberFormat="0" applyFill="0" applyBorder="0" applyAlignment="0" applyProtection="0"/>
  </cellStyleXfs>
  <cellXfs count="112">
    <xf numFmtId="0" fontId="0" fillId="0" borderId="0" xfId="0"/>
    <xf numFmtId="0" fontId="18" fillId="0" borderId="0" xfId="2" applyFont="1" applyFill="1"/>
    <xf numFmtId="0" fontId="18" fillId="0" borderId="0" xfId="0" applyFont="1" applyFill="1"/>
    <xf numFmtId="0" fontId="17" fillId="0" borderId="0" xfId="2" applyFont="1" applyFill="1"/>
    <xf numFmtId="164" fontId="20" fillId="0" borderId="0" xfId="3" applyNumberFormat="1" applyFont="1" applyFill="1" applyAlignment="1"/>
    <xf numFmtId="0" fontId="17" fillId="0" borderId="0" xfId="2" applyFont="1" applyFill="1" applyAlignment="1">
      <alignment horizontal="left"/>
    </xf>
    <xf numFmtId="165" fontId="13" fillId="0" borderId="0" xfId="2" applyNumberFormat="1" applyFont="1" applyFill="1"/>
    <xf numFmtId="164" fontId="13" fillId="0" borderId="0" xfId="2" applyNumberFormat="1" applyFont="1" applyFill="1"/>
    <xf numFmtId="0" fontId="13" fillId="0" borderId="0" xfId="2" applyFont="1" applyFill="1" applyAlignment="1">
      <alignment horizontal="center"/>
    </xf>
    <xf numFmtId="166" fontId="21" fillId="0" borderId="0" xfId="4" applyNumberFormat="1" applyFont="1" applyFill="1" applyProtection="1"/>
    <xf numFmtId="37" fontId="22" fillId="0" borderId="0" xfId="4" applyNumberFormat="1" applyFont="1" applyFill="1" applyAlignment="1" applyProtection="1">
      <alignment horizontal="left"/>
    </xf>
    <xf numFmtId="37" fontId="21" fillId="0" borderId="0" xfId="4" applyNumberFormat="1" applyFont="1" applyFill="1" applyProtection="1"/>
    <xf numFmtId="37" fontId="21" fillId="0" borderId="0" xfId="4" applyNumberFormat="1" applyFont="1" applyFill="1" applyAlignment="1" applyProtection="1">
      <alignment horizontal="right"/>
    </xf>
    <xf numFmtId="37" fontId="21" fillId="0" borderId="0" xfId="4" applyNumberFormat="1" applyFont="1" applyFill="1" applyBorder="1" applyProtection="1"/>
    <xf numFmtId="37" fontId="21" fillId="0" borderId="10" xfId="4" applyNumberFormat="1" applyFont="1" applyFill="1" applyBorder="1" applyAlignment="1" applyProtection="1">
      <alignment horizontal="right"/>
    </xf>
    <xf numFmtId="37" fontId="21" fillId="0" borderId="10" xfId="4" applyNumberFormat="1" applyFont="1" applyFill="1" applyBorder="1" applyProtection="1"/>
    <xf numFmtId="0" fontId="21" fillId="0" borderId="10" xfId="4" applyFont="1" applyFill="1" applyBorder="1"/>
    <xf numFmtId="164" fontId="21" fillId="0" borderId="0" xfId="4" applyNumberFormat="1" applyFont="1" applyFill="1" applyAlignment="1">
      <alignment horizontal="right" wrapText="1" indent="1"/>
    </xf>
    <xf numFmtId="164" fontId="21" fillId="0" borderId="0" xfId="4" applyNumberFormat="1" applyFont="1" applyFill="1" applyAlignment="1">
      <alignment horizontal="right" wrapText="1" indent="2"/>
    </xf>
    <xf numFmtId="0" fontId="21" fillId="0" borderId="0" xfId="4" applyFont="1" applyFill="1" applyAlignment="1" applyProtection="1">
      <alignment horizontal="left" indent="7"/>
    </xf>
    <xf numFmtId="167" fontId="21" fillId="0" borderId="0" xfId="5" applyNumberFormat="1" applyFont="1" applyFill="1" applyBorder="1" applyAlignment="1">
      <alignment horizontal="right" wrapText="1" indent="2"/>
    </xf>
    <xf numFmtId="168" fontId="21" fillId="0" borderId="0" xfId="4" applyNumberFormat="1" applyFont="1" applyFill="1" applyAlignment="1">
      <alignment horizontal="right" wrapText="1" indent="1"/>
    </xf>
    <xf numFmtId="167" fontId="21" fillId="0" borderId="0" xfId="5" applyNumberFormat="1" applyFont="1" applyFill="1" applyBorder="1" applyAlignment="1">
      <alignment horizontal="right" wrapText="1" indent="1"/>
    </xf>
    <xf numFmtId="0" fontId="18" fillId="0" borderId="0" xfId="2" applyFont="1" applyFill="1" applyAlignment="1">
      <alignment horizontal="left" indent="7"/>
    </xf>
    <xf numFmtId="0" fontId="23" fillId="0" borderId="0" xfId="2" applyFont="1" applyFill="1"/>
    <xf numFmtId="164" fontId="24" fillId="0" borderId="0" xfId="4" applyNumberFormat="1" applyFont="1" applyFill="1" applyAlignment="1">
      <alignment horizontal="right" wrapText="1" indent="1"/>
    </xf>
    <xf numFmtId="0" fontId="24" fillId="0" borderId="0" xfId="4" applyFont="1" applyFill="1" applyAlignment="1" applyProtection="1">
      <alignment horizontal="left" indent="7"/>
    </xf>
    <xf numFmtId="165" fontId="21" fillId="0" borderId="0" xfId="4" applyNumberFormat="1" applyFont="1" applyFill="1" applyAlignment="1" applyProtection="1">
      <alignment horizontal="right" wrapText="1" indent="1"/>
    </xf>
    <xf numFmtId="165" fontId="21" fillId="0" borderId="0" xfId="4" applyNumberFormat="1" applyFont="1" applyFill="1" applyAlignment="1" applyProtection="1">
      <alignment horizontal="right" wrapText="1" indent="2"/>
    </xf>
    <xf numFmtId="164" fontId="24" fillId="0" borderId="0" xfId="4" applyNumberFormat="1" applyFont="1" applyFill="1" applyAlignment="1">
      <alignment horizontal="right" wrapText="1" indent="2"/>
    </xf>
    <xf numFmtId="167" fontId="21" fillId="0" borderId="0" xfId="6" quotePrefix="1" applyNumberFormat="1" applyFont="1" applyFill="1" applyBorder="1" applyAlignment="1">
      <alignment horizontal="right" wrapText="1" indent="1"/>
    </xf>
    <xf numFmtId="167" fontId="21" fillId="0" borderId="0" xfId="6" applyNumberFormat="1" applyFont="1" applyFill="1" applyBorder="1" applyAlignment="1">
      <alignment horizontal="right" wrapText="1" indent="1"/>
    </xf>
    <xf numFmtId="167" fontId="21" fillId="0" borderId="0" xfId="6" quotePrefix="1" applyNumberFormat="1" applyFont="1" applyFill="1" applyBorder="1" applyAlignment="1">
      <alignment horizontal="right" wrapText="1" indent="2"/>
    </xf>
    <xf numFmtId="164" fontId="21" fillId="0" borderId="0" xfId="4" applyNumberFormat="1" applyFont="1" applyFill="1" applyAlignment="1">
      <alignment horizontal="right"/>
    </xf>
    <xf numFmtId="167" fontId="21" fillId="0" borderId="0" xfId="5" quotePrefix="1" applyNumberFormat="1" applyFont="1" applyFill="1" applyBorder="1" applyAlignment="1">
      <alignment horizontal="right" wrapText="1" indent="1"/>
    </xf>
    <xf numFmtId="165" fontId="24" fillId="0" borderId="0" xfId="4" applyNumberFormat="1" applyFont="1" applyFill="1" applyAlignment="1" applyProtection="1">
      <alignment horizontal="right" wrapText="1" indent="1"/>
    </xf>
    <xf numFmtId="165" fontId="24" fillId="0" borderId="0" xfId="4" applyNumberFormat="1" applyFont="1" applyFill="1" applyAlignment="1" applyProtection="1">
      <alignment horizontal="right" wrapText="1" indent="2"/>
    </xf>
    <xf numFmtId="166" fontId="24" fillId="0" borderId="0" xfId="4" applyNumberFormat="1" applyFont="1" applyFill="1" applyProtection="1"/>
    <xf numFmtId="164" fontId="25" fillId="0" borderId="0" xfId="4" applyNumberFormat="1" applyFont="1" applyFill="1" applyAlignment="1">
      <alignment horizontal="right"/>
    </xf>
    <xf numFmtId="165" fontId="26" fillId="0" borderId="0" xfId="4" applyNumberFormat="1" applyFont="1" applyFill="1" applyAlignment="1" applyProtection="1">
      <alignment horizontal="left"/>
    </xf>
    <xf numFmtId="164" fontId="24" fillId="33" borderId="0" xfId="4" applyNumberFormat="1" applyFont="1" applyFill="1" applyAlignment="1">
      <alignment horizontal="right" wrapText="1" indent="1"/>
    </xf>
    <xf numFmtId="164" fontId="24" fillId="33" borderId="0" xfId="4" applyNumberFormat="1" applyFont="1" applyFill="1" applyAlignment="1">
      <alignment horizontal="right" wrapText="1" indent="2"/>
    </xf>
    <xf numFmtId="0" fontId="24" fillId="33" borderId="0" xfId="4" applyFont="1" applyFill="1" applyAlignment="1" applyProtection="1">
      <alignment horizontal="left" indent="7"/>
    </xf>
    <xf numFmtId="0" fontId="21" fillId="0" borderId="0" xfId="0" applyFont="1" applyFill="1"/>
    <xf numFmtId="0" fontId="21" fillId="0" borderId="0" xfId="0" applyFont="1" applyFill="1" applyAlignment="1">
      <alignment horizontal="right" indent="2"/>
    </xf>
    <xf numFmtId="0" fontId="21" fillId="0" borderId="0" xfId="0" applyFont="1" applyFill="1" applyAlignment="1">
      <alignment horizontal="left" indent="7"/>
    </xf>
    <xf numFmtId="0" fontId="21" fillId="0" borderId="11" xfId="4" applyFont="1" applyFill="1" applyBorder="1" applyAlignment="1" applyProtection="1">
      <alignment horizontal="center" vertical="center"/>
    </xf>
    <xf numFmtId="0" fontId="21" fillId="0" borderId="0" xfId="4" quotePrefix="1" applyFont="1" applyFill="1" applyAlignment="1" applyProtection="1">
      <alignment horizontal="left" indent="7"/>
    </xf>
    <xf numFmtId="0" fontId="21" fillId="0" borderId="0" xfId="4" quotePrefix="1" applyFont="1" applyFill="1" applyAlignment="1" applyProtection="1">
      <alignment horizontal="left"/>
    </xf>
    <xf numFmtId="0" fontId="21" fillId="0" borderId="0" xfId="1724" applyFont="1" applyFill="1"/>
    <xf numFmtId="164" fontId="21" fillId="57" borderId="0" xfId="4" applyNumberFormat="1" applyFont="1" applyFill="1" applyAlignment="1">
      <alignment horizontal="right" wrapText="1"/>
    </xf>
    <xf numFmtId="200" fontId="21" fillId="0" borderId="0" xfId="1724" applyNumberFormat="1" applyFont="1" applyFill="1"/>
    <xf numFmtId="200" fontId="21" fillId="57" borderId="0" xfId="4" applyNumberFormat="1" applyFont="1" applyFill="1" applyAlignment="1">
      <alignment horizontal="right" wrapText="1"/>
    </xf>
    <xf numFmtId="0" fontId="21" fillId="57" borderId="0" xfId="4" applyFont="1" applyFill="1" applyAlignment="1" applyProtection="1">
      <alignment horizontal="left"/>
    </xf>
    <xf numFmtId="0" fontId="61" fillId="57" borderId="0" xfId="4" applyFont="1" applyFill="1" applyAlignment="1" applyProtection="1">
      <alignment horizontal="left"/>
    </xf>
    <xf numFmtId="0" fontId="62" fillId="0" borderId="0" xfId="1724" applyFont="1" applyFill="1"/>
    <xf numFmtId="194" fontId="21" fillId="0" borderId="0" xfId="1724" applyNumberFormat="1" applyFont="1" applyFill="1"/>
    <xf numFmtId="166" fontId="21" fillId="0" borderId="0" xfId="1724" applyNumberFormat="1" applyFont="1" applyFill="1" applyProtection="1"/>
    <xf numFmtId="0" fontId="21" fillId="0" borderId="0" xfId="1724" applyFont="1" applyFill="1" applyAlignment="1" applyProtection="1">
      <alignment horizontal="left"/>
    </xf>
    <xf numFmtId="0" fontId="25" fillId="0" borderId="0" xfId="1724" applyFont="1" applyFill="1"/>
    <xf numFmtId="194" fontId="25" fillId="0" borderId="0" xfId="1724" applyNumberFormat="1" applyFont="1" applyFill="1"/>
    <xf numFmtId="165" fontId="25" fillId="0" borderId="0" xfId="1724" applyNumberFormat="1" applyFont="1" applyFill="1" applyAlignment="1" applyProtection="1">
      <alignment horizontal="right"/>
    </xf>
    <xf numFmtId="194" fontId="20" fillId="0" borderId="0" xfId="1724" applyNumberFormat="1" applyFont="1" applyFill="1"/>
    <xf numFmtId="165" fontId="20" fillId="0" borderId="0" xfId="1724" applyNumberFormat="1" applyFont="1" applyFill="1" applyAlignment="1" applyProtection="1">
      <alignment horizontal="right"/>
    </xf>
    <xf numFmtId="201" fontId="61" fillId="0" borderId="0" xfId="1" applyNumberFormat="1" applyFont="1" applyFill="1"/>
    <xf numFmtId="0" fontId="20" fillId="0" borderId="0" xfId="1724" applyFont="1" applyFill="1"/>
    <xf numFmtId="166" fontId="21" fillId="0" borderId="0" xfId="1724" quotePrefix="1" applyNumberFormat="1" applyFont="1" applyFill="1" applyAlignment="1" applyProtection="1">
      <alignment horizontal="left"/>
    </xf>
    <xf numFmtId="201" fontId="20" fillId="0" borderId="0" xfId="1" applyNumberFormat="1" applyFont="1" applyFill="1"/>
    <xf numFmtId="202" fontId="61" fillId="0" borderId="0" xfId="1724" applyNumberFormat="1" applyFont="1" applyFill="1" applyAlignment="1" applyProtection="1">
      <alignment horizontal="right"/>
    </xf>
    <xf numFmtId="166" fontId="20" fillId="0" borderId="0" xfId="1724" applyNumberFormat="1" applyFont="1" applyFill="1" applyProtection="1"/>
    <xf numFmtId="194" fontId="20" fillId="0" borderId="0" xfId="1724" applyNumberFormat="1" applyFont="1" applyFill="1" applyAlignment="1" applyProtection="1">
      <alignment horizontal="right"/>
    </xf>
    <xf numFmtId="194" fontId="20" fillId="0" borderId="0" xfId="1724" applyNumberFormat="1" applyFont="1" applyFill="1" applyProtection="1"/>
    <xf numFmtId="201" fontId="20" fillId="0" borderId="0" xfId="1" applyNumberFormat="1" applyFont="1" applyFill="1" applyProtection="1"/>
    <xf numFmtId="165" fontId="61" fillId="0" borderId="0" xfId="1724" applyNumberFormat="1" applyFont="1" applyFill="1" applyAlignment="1" applyProtection="1">
      <alignment horizontal="right"/>
    </xf>
    <xf numFmtId="194" fontId="63" fillId="0" borderId="0" xfId="1724" applyNumberFormat="1" applyFont="1" applyFill="1" applyProtection="1"/>
    <xf numFmtId="194" fontId="61" fillId="0" borderId="0" xfId="1724" applyNumberFormat="1" applyFont="1" applyFill="1" applyProtection="1"/>
    <xf numFmtId="166" fontId="61" fillId="0" borderId="0" xfId="1724" applyNumberFormat="1" applyFont="1" applyFill="1" applyProtection="1"/>
    <xf numFmtId="1" fontId="61" fillId="0" borderId="0" xfId="1724" applyNumberFormat="1" applyFont="1" applyFill="1" applyAlignment="1">
      <alignment horizontal="center"/>
    </xf>
    <xf numFmtId="1" fontId="61" fillId="0" borderId="0" xfId="1724" applyNumberFormat="1" applyFont="1" applyFill="1"/>
    <xf numFmtId="1" fontId="20" fillId="0" borderId="0" xfId="1724" applyNumberFormat="1" applyFont="1" applyFill="1"/>
    <xf numFmtId="194" fontId="61" fillId="0" borderId="0" xfId="1724" applyNumberFormat="1" applyFont="1" applyFill="1"/>
    <xf numFmtId="0" fontId="61" fillId="0" borderId="0" xfId="1724" applyFont="1" applyFill="1"/>
    <xf numFmtId="166" fontId="20" fillId="0" borderId="0" xfId="1724" applyNumberFormat="1" applyFont="1" applyFill="1" applyAlignment="1" applyProtection="1">
      <alignment horizontal="center"/>
    </xf>
    <xf numFmtId="14" fontId="20" fillId="0" borderId="0" xfId="1724" applyNumberFormat="1" applyFont="1" applyFill="1" applyAlignment="1">
      <alignment horizontal="center"/>
    </xf>
    <xf numFmtId="0" fontId="20" fillId="0" borderId="0" xfId="1724" applyFont="1" applyFill="1" applyAlignment="1">
      <alignment horizontal="center"/>
    </xf>
    <xf numFmtId="0" fontId="64" fillId="0" borderId="0" xfId="1724" applyFont="1" applyFill="1"/>
    <xf numFmtId="3" fontId="25" fillId="0" borderId="0" xfId="1724" applyNumberFormat="1" applyFont="1" applyFill="1"/>
    <xf numFmtId="3" fontId="61" fillId="0" borderId="0" xfId="1724" applyNumberFormat="1" applyFont="1" applyFill="1"/>
    <xf numFmtId="3" fontId="20" fillId="0" borderId="0" xfId="1724" applyNumberFormat="1" applyFont="1" applyFill="1" applyAlignment="1">
      <alignment horizontal="right"/>
    </xf>
    <xf numFmtId="166" fontId="25" fillId="0" borderId="0" xfId="1724" applyNumberFormat="1" applyFont="1" applyFill="1" applyProtection="1"/>
    <xf numFmtId="165" fontId="20" fillId="0" borderId="0" xfId="1724" applyNumberFormat="1" applyFont="1" applyFill="1" applyAlignment="1">
      <alignment horizontal="right"/>
    </xf>
    <xf numFmtId="164" fontId="20" fillId="0" borderId="0" xfId="4" applyNumberFormat="1" applyFont="1" applyFill="1" applyAlignment="1">
      <alignment horizontal="right" wrapText="1"/>
    </xf>
    <xf numFmtId="166" fontId="20" fillId="0" borderId="0" xfId="1724" applyNumberFormat="1" applyFont="1" applyFill="1" applyAlignment="1" applyProtection="1">
      <alignment horizontal="right"/>
    </xf>
    <xf numFmtId="164" fontId="20" fillId="0" borderId="0" xfId="1724" applyNumberFormat="1" applyFont="1" applyFill="1" applyAlignment="1">
      <alignment horizontal="right"/>
    </xf>
    <xf numFmtId="0" fontId="20" fillId="0" borderId="0" xfId="1724" applyFont="1" applyFill="1" applyAlignment="1" applyProtection="1">
      <alignment horizontal="right"/>
    </xf>
    <xf numFmtId="164" fontId="20" fillId="0" borderId="0" xfId="1724" applyNumberFormat="1" applyFont="1" applyFill="1" applyAlignment="1" applyProtection="1">
      <alignment horizontal="right"/>
    </xf>
    <xf numFmtId="166" fontId="20" fillId="0" borderId="0" xfId="1724" quotePrefix="1" applyNumberFormat="1" applyFont="1" applyFill="1" applyAlignment="1" applyProtection="1">
      <alignment horizontal="right"/>
    </xf>
    <xf numFmtId="164" fontId="20" fillId="0" borderId="0" xfId="4" applyNumberFormat="1" applyFont="1" applyFill="1" applyAlignment="1">
      <alignment horizontal="right"/>
    </xf>
    <xf numFmtId="0" fontId="61" fillId="0" borderId="0" xfId="1724" applyFont="1" applyFill="1" applyAlignment="1">
      <alignment horizontal="right"/>
    </xf>
    <xf numFmtId="3" fontId="20" fillId="0" borderId="0" xfId="1724" applyNumberFormat="1" applyFont="1" applyFill="1" applyAlignment="1" applyProtection="1">
      <alignment horizontal="right"/>
    </xf>
    <xf numFmtId="3" fontId="61" fillId="0" borderId="0" xfId="1724" applyNumberFormat="1" applyFont="1" applyFill="1" applyAlignment="1" applyProtection="1">
      <alignment horizontal="right"/>
    </xf>
    <xf numFmtId="0" fontId="65" fillId="0" borderId="0" xfId="1724" applyFont="1" applyFill="1" applyAlignment="1"/>
    <xf numFmtId="0" fontId="67" fillId="0" borderId="0" xfId="1724" applyFont="1" applyFill="1" applyAlignment="1"/>
    <xf numFmtId="0" fontId="21" fillId="0" borderId="0" xfId="0" applyFont="1"/>
    <xf numFmtId="0" fontId="25" fillId="0" borderId="0" xfId="0" applyFont="1"/>
    <xf numFmtId="0" fontId="68" fillId="0" borderId="0" xfId="42768"/>
    <xf numFmtId="0" fontId="21" fillId="0" borderId="13" xfId="4" applyFont="1" applyFill="1" applyBorder="1" applyAlignment="1" applyProtection="1">
      <alignment horizontal="left" vertical="center" wrapText="1" indent="7"/>
    </xf>
    <xf numFmtId="0" fontId="21" fillId="0" borderId="12" xfId="4" applyFont="1" applyFill="1" applyBorder="1" applyAlignment="1" applyProtection="1">
      <alignment horizontal="left" vertical="center" wrapText="1" indent="7"/>
    </xf>
    <xf numFmtId="0" fontId="21" fillId="0" borderId="11" xfId="4" applyFont="1" applyFill="1" applyBorder="1" applyAlignment="1" applyProtection="1">
      <alignment horizontal="center" vertical="center"/>
    </xf>
    <xf numFmtId="0" fontId="21" fillId="0" borderId="11" xfId="4" applyFont="1" applyFill="1" applyBorder="1" applyAlignment="1" applyProtection="1">
      <alignment horizontal="center"/>
    </xf>
    <xf numFmtId="0" fontId="61" fillId="0" borderId="0" xfId="1724" applyFont="1" applyFill="1" applyAlignment="1">
      <alignment horizontal="center"/>
    </xf>
    <xf numFmtId="0" fontId="66" fillId="0" borderId="0" xfId="1724" applyFont="1" applyFill="1" applyAlignment="1">
      <alignment horizontal="center"/>
    </xf>
  </cellXfs>
  <cellStyles count="42769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1725"/>
    <cellStyle name="ANCLAS,REZONES Y SUS PARTES,DE FUNDICION,DE HIERRO O DE ACERO 2 2 2" xfId="1726"/>
    <cellStyle name="ANCLAS,REZONES Y SUS PARTES,DE FUNDICION,DE HIERRO O DE ACERO 2 2 3" xfId="1727"/>
    <cellStyle name="ANCLAS,REZONES Y SUS PARTES,DE FUNDICION,DE HIERRO O DE ACERO 2 3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42768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" xfId="1" builtinId="3"/>
    <cellStyle name="Millares [0] 2" xfId="2929"/>
    <cellStyle name="Millares [0] 2 2" xfId="2930"/>
    <cellStyle name="Millares [0] 2 2 2" xfId="2931"/>
    <cellStyle name="Millares [0] 2 2 3" xfId="2932"/>
    <cellStyle name="Millares [0] 2 3" xfId="5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6"/>
    <cellStyle name="Millares [0] 4" xfId="2940"/>
    <cellStyle name="Millares [0] 5" xfId="2941"/>
    <cellStyle name="Millares [0] 6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3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4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49684745554994"/>
          <c:y val="0.21172672111461902"/>
          <c:w val="0.59841518123502291"/>
          <c:h val="0.586320150778944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19"/>
            <c:spPr>
              <a:solidFill>
                <a:srgbClr val="D7DAA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856597643214447E-3"/>
                  <c:y val="3.6314145108004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12147032345595"/>
                  <c:y val="0.671449107824610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'Gráf-09.3.3_A'!$A$8:$A$9</c:f>
              <c:strCache>
                <c:ptCount val="2"/>
                <c:pt idx="0">
                  <c:v>Fluvial</c:v>
                </c:pt>
                <c:pt idx="1">
                  <c:v>Terrestre</c:v>
                </c:pt>
              </c:strCache>
            </c:strRef>
          </c:cat>
          <c:val>
            <c:numRef>
              <c:f>'Gráf-09.3.3_A'!$B$8:$B$9</c:f>
              <c:numCache>
                <c:formatCode>0.0</c:formatCode>
                <c:ptCount val="2"/>
                <c:pt idx="0">
                  <c:v>1.859745390302298</c:v>
                </c:pt>
                <c:pt idx="1">
                  <c:v>98.140254609697692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2997" l="1.7716535433070868" r="1.5748031496062997" t="1.377952755905512" header="0" footer="0"/>
    <c:pageSetup paperSize="5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0"/>
      <c:rotY val="19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858561997670706E-2"/>
          <c:y val="0.20750258159902202"/>
          <c:w val="0.75427585568830835"/>
          <c:h val="0.38247722790872396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1"/>
          <c:dPt>
            <c:idx val="2"/>
            <c:bubble3D val="0"/>
            <c:explosion val="10"/>
            <c:spPr>
              <a:solidFill>
                <a:srgbClr val="CEA786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7135635260782281"/>
                  <c:y val="8.4756965026674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306431632754769E-2"/>
                  <c:y val="6.9791345583876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94479645740485E-2"/>
                  <c:y val="0.17069926891918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01136250373771"/>
                  <c:y val="-6.7260422841335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7959334197149414E-2"/>
                  <c:y val="9.2445761707172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8249480504752992E-2"/>
                  <c:y val="-8.8295741154428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4.8520838369819179E-2"/>
                  <c:y val="7.02556622245285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3390939306708438E-3"/>
                  <c:y val="-0.18959162543016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4.8430752870282805E-2"/>
                  <c:y val="-0.12882526951923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lang="es-PY"/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'Gráf-09.3.3_A'!$A$32:$A$36</c:f>
              <c:strCache>
                <c:ptCount val="5"/>
                <c:pt idx="0">
                  <c:v>Otros productos agrícolas y silvícolas derivados no alimenticios</c:v>
                </c:pt>
                <c:pt idx="1">
                  <c:v>Objetos manufacturados</c:v>
                </c:pt>
                <c:pt idx="2">
                  <c:v>Minerales y materiales de construcción</c:v>
                </c:pt>
                <c:pt idx="3">
                  <c:v>Productos químicos y farmacéuticos</c:v>
                </c:pt>
                <c:pt idx="4">
                  <c:v>Productos metalúrgicos y derivados</c:v>
                </c:pt>
              </c:strCache>
            </c:strRef>
          </c:cat>
          <c:val>
            <c:numRef>
              <c:f>'Gráf-09.3.3_A'!$B$32:$B$36</c:f>
              <c:numCache>
                <c:formatCode>#,##0.0000</c:formatCode>
                <c:ptCount val="5"/>
                <c:pt idx="0">
                  <c:v>1.2222009202453988E-2</c:v>
                </c:pt>
                <c:pt idx="1">
                  <c:v>0.18548696319018407</c:v>
                </c:pt>
                <c:pt idx="2">
                  <c:v>24.13703029141104</c:v>
                </c:pt>
                <c:pt idx="3">
                  <c:v>50.960745782208591</c:v>
                </c:pt>
                <c:pt idx="4">
                  <c:v>24.704514953987733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 w="3175">
      <a:noFill/>
    </a:ln>
  </c:sp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81899109792299"/>
          <c:y val="0.29574888060745502"/>
          <c:w val="0.73293768545994054"/>
          <c:h val="0.36414080924792896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3"/>
          <c:dLbls>
            <c:dLbl>
              <c:idx val="0"/>
              <c:layout>
                <c:manualLayout>
                  <c:x val="6.7768460874900044E-2"/>
                  <c:y val="-3.071032101562933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3122692275040197E-3"/>
                  <c:y val="0.1423419592351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3565323494908338E-2"/>
                  <c:y val="0.107569431453881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2728051641556092E-2"/>
                  <c:y val="0.180859026801316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638728378647286E-2"/>
                  <c:y val="0.12727357676589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0928138589591327E-2"/>
                  <c:y val="0.1034304271850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4904323333797081E-2"/>
                  <c:y val="-0.101394558389175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2820172818670181"/>
                  <c:y val="-0.12829484043671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4109337768932518E-4"/>
                  <c:y val="-7.5754850929299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7427246555037184E-2"/>
                  <c:y val="-9.6547198301659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lang="es-PY" sz="900"/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'Gráf-09.3.3_A'!$A$12:$A$21</c:f>
              <c:strCache>
                <c:ptCount val="10"/>
                <c:pt idx="0">
                  <c:v>Cereales, legumbres y derivados</c:v>
                </c:pt>
                <c:pt idx="1">
                  <c:v>Madera y productos de la madera, papel y cartón</c:v>
                </c:pt>
                <c:pt idx="2">
                  <c:v>Artículos alimenticios</c:v>
                </c:pt>
                <c:pt idx="3">
                  <c:v>Otros productos agrícolas y silvícolas derivados no alimenticios</c:v>
                </c:pt>
                <c:pt idx="4">
                  <c:v>Combustibles y productos del petróleo (excepto gas)</c:v>
                </c:pt>
                <c:pt idx="5">
                  <c:v>Objetos manufacturados</c:v>
                </c:pt>
                <c:pt idx="6">
                  <c:v>Minerales y materiales de construcción</c:v>
                </c:pt>
                <c:pt idx="7">
                  <c:v>Productos químicos y farmacéuticos</c:v>
                </c:pt>
                <c:pt idx="8">
                  <c:v>Productos metalúrgicos y derivados</c:v>
                </c:pt>
                <c:pt idx="9">
                  <c:v>Misceláneas</c:v>
                </c:pt>
              </c:strCache>
            </c:strRef>
          </c:cat>
          <c:val>
            <c:numRef>
              <c:f>'Gráf-09.3.3_A'!$D$12:$D$21</c:f>
              <c:numCache>
                <c:formatCode>#,##0.0</c:formatCode>
                <c:ptCount val="10"/>
                <c:pt idx="0">
                  <c:v>0.32980172750474562</c:v>
                </c:pt>
                <c:pt idx="1">
                  <c:v>3.1412339579113722</c:v>
                </c:pt>
                <c:pt idx="2">
                  <c:v>11.88865677877585</c:v>
                </c:pt>
                <c:pt idx="3">
                  <c:v>1.2922180543319317</c:v>
                </c:pt>
                <c:pt idx="4">
                  <c:v>2.6270651492720321</c:v>
                </c:pt>
                <c:pt idx="5">
                  <c:v>24.733817131542853</c:v>
                </c:pt>
                <c:pt idx="6">
                  <c:v>22.542529132342125</c:v>
                </c:pt>
                <c:pt idx="7">
                  <c:v>5.4512629313085252</c:v>
                </c:pt>
                <c:pt idx="8">
                  <c:v>3.9338834343012321</c:v>
                </c:pt>
                <c:pt idx="9">
                  <c:v>24.059531702709332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121531</xdr:colOff>
      <xdr:row>5</xdr:row>
      <xdr:rowOff>102854</xdr:rowOff>
    </xdr:from>
    <xdr:to>
      <xdr:col>25</xdr:col>
      <xdr:colOff>454906</xdr:colOff>
      <xdr:row>19</xdr:row>
      <xdr:rowOff>51360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569669</xdr:colOff>
      <xdr:row>25</xdr:row>
      <xdr:rowOff>81324</xdr:rowOff>
    </xdr:from>
    <xdr:to>
      <xdr:col>17</xdr:col>
      <xdr:colOff>204544</xdr:colOff>
      <xdr:row>57</xdr:row>
      <xdr:rowOff>46449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153752</xdr:colOff>
      <xdr:row>21</xdr:row>
      <xdr:rowOff>140820</xdr:rowOff>
    </xdr:from>
    <xdr:to>
      <xdr:col>29</xdr:col>
      <xdr:colOff>3036093</xdr:colOff>
      <xdr:row>53</xdr:row>
      <xdr:rowOff>40808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76200</xdr:colOff>
      <xdr:row>16</xdr:row>
      <xdr:rowOff>127000</xdr:rowOff>
    </xdr:from>
    <xdr:to>
      <xdr:col>17</xdr:col>
      <xdr:colOff>276227</xdr:colOff>
      <xdr:row>21</xdr:row>
      <xdr:rowOff>6350</xdr:rowOff>
    </xdr:to>
    <xdr:cxnSp macro="">
      <xdr:nvCxnSpPr>
        <xdr:cNvPr id="5" name="2 Conector recto de flecha"/>
        <xdr:cNvCxnSpPr>
          <a:cxnSpLocks noChangeShapeType="1"/>
        </xdr:cNvCxnSpPr>
      </xdr:nvCxnSpPr>
      <xdr:spPr bwMode="auto">
        <a:xfrm flipH="1">
          <a:off x="9982200" y="3175000"/>
          <a:ext cx="819152" cy="83185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407151</xdr:colOff>
      <xdr:row>17</xdr:row>
      <xdr:rowOff>147355</xdr:rowOff>
    </xdr:from>
    <xdr:to>
      <xdr:col>23</xdr:col>
      <xdr:colOff>435163</xdr:colOff>
      <xdr:row>22</xdr:row>
      <xdr:rowOff>26147</xdr:rowOff>
    </xdr:to>
    <xdr:cxnSp macro="">
      <xdr:nvCxnSpPr>
        <xdr:cNvPr id="6" name="5 Conector recto de flecha"/>
        <xdr:cNvCxnSpPr>
          <a:cxnSpLocks noChangeShapeType="1"/>
        </xdr:cNvCxnSpPr>
      </xdr:nvCxnSpPr>
      <xdr:spPr bwMode="auto">
        <a:xfrm>
          <a:off x="14027901" y="3385855"/>
          <a:ext cx="647137" cy="831292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479085</xdr:colOff>
      <xdr:row>30</xdr:row>
      <xdr:rowOff>0</xdr:rowOff>
    </xdr:from>
    <xdr:to>
      <xdr:col>14</xdr:col>
      <xdr:colOff>238125</xdr:colOff>
      <xdr:row>32</xdr:row>
      <xdr:rowOff>31750</xdr:rowOff>
    </xdr:to>
    <xdr:cxnSp macro="">
      <xdr:nvCxnSpPr>
        <xdr:cNvPr id="7" name="6 Conector recto"/>
        <xdr:cNvCxnSpPr/>
      </xdr:nvCxnSpPr>
      <xdr:spPr>
        <a:xfrm flipV="1">
          <a:off x="8527710" y="5715000"/>
          <a:ext cx="378165" cy="412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0.12668</cdr:x>
      <cdr:y>0.55129</cdr:y>
    </cdr:from>
    <cdr:to>
      <cdr:x>0.20889</cdr:x>
      <cdr:y>0.6451</cdr:y>
    </cdr:to>
    <cdr:cxnSp macro="">
      <cdr:nvCxnSpPr>
        <cdr:cNvPr id="7" name="6 Conector recto"/>
        <cdr:cNvCxnSpPr/>
      </cdr:nvCxnSpPr>
      <cdr:spPr>
        <a:xfrm xmlns:a="http://schemas.openxmlformats.org/drawingml/2006/main" flipH="1">
          <a:off x="1112147" y="2790093"/>
          <a:ext cx="721694" cy="4747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0.42177</cdr:x>
      <cdr:y>0.56773</cdr:y>
    </cdr:from>
    <cdr:to>
      <cdr:x>0.45648</cdr:x>
      <cdr:y>0.65407</cdr:y>
    </cdr:to>
    <cdr:cxnSp macro="">
      <cdr:nvCxnSpPr>
        <cdr:cNvPr id="11" name="10 Conector recto"/>
        <cdr:cNvCxnSpPr/>
      </cdr:nvCxnSpPr>
      <cdr:spPr>
        <a:xfrm xmlns:a="http://schemas.openxmlformats.org/drawingml/2006/main">
          <a:off x="3702653" y="2873262"/>
          <a:ext cx="304734" cy="4369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0.71532</cdr:x>
      <cdr:y>0.56569</cdr:y>
    </cdr:from>
    <cdr:to>
      <cdr:x>0.78321</cdr:x>
      <cdr:y>0.61755</cdr:y>
    </cdr:to>
    <cdr:cxnSp macro="">
      <cdr:nvCxnSpPr>
        <cdr:cNvPr id="13" name="12 Conector recto"/>
        <cdr:cNvCxnSpPr/>
      </cdr:nvCxnSpPr>
      <cdr:spPr>
        <a:xfrm xmlns:a="http://schemas.openxmlformats.org/drawingml/2006/main" flipH="1" flipV="1">
          <a:off x="6279682" y="2862935"/>
          <a:ext cx="596024" cy="2624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0.33901</cdr:x>
      <cdr:y>0.57508</cdr:y>
    </cdr:from>
    <cdr:to>
      <cdr:x>0.39614</cdr:x>
      <cdr:y>0.64233</cdr:y>
    </cdr:to>
    <cdr:cxnSp macro="">
      <cdr:nvCxnSpPr>
        <cdr:cNvPr id="19" name="18 Conector recto"/>
        <cdr:cNvCxnSpPr/>
      </cdr:nvCxnSpPr>
      <cdr:spPr>
        <a:xfrm xmlns:a="http://schemas.openxmlformats.org/drawingml/2006/main" flipH="1">
          <a:off x="2976099" y="2910458"/>
          <a:ext cx="501537" cy="3403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0.03497</cdr:x>
      <cdr:y>0.90926</cdr:y>
    </cdr:from>
    <cdr:to>
      <cdr:x>0.1412</cdr:x>
      <cdr:y>0.9533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09336" y="4731657"/>
          <a:ext cx="939560" cy="22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9.3.3.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0.25723</cdr:x>
      <cdr:y>0.25512</cdr:y>
    </cdr:from>
    <cdr:to>
      <cdr:x>0.29037</cdr:x>
      <cdr:y>0.32501</cdr:y>
    </cdr:to>
    <cdr:cxnSp macro="">
      <cdr:nvCxnSpPr>
        <cdr:cNvPr id="2" name="1 Conector recto"/>
        <cdr:cNvCxnSpPr/>
      </cdr:nvCxnSpPr>
      <cdr:spPr bwMode="auto">
        <a:xfrm xmlns:a="http://schemas.openxmlformats.org/drawingml/2006/main">
          <a:off x="2015485" y="1347445"/>
          <a:ext cx="259638" cy="36911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0.74755</cdr:x>
      <cdr:y>0.63351</cdr:y>
    </cdr:from>
    <cdr:to>
      <cdr:x>0.78418</cdr:x>
      <cdr:y>0.71725</cdr:y>
    </cdr:to>
    <cdr:cxnSp macro="">
      <cdr:nvCxnSpPr>
        <cdr:cNvPr id="5" name="1 Conector recto"/>
        <cdr:cNvCxnSpPr/>
      </cdr:nvCxnSpPr>
      <cdr:spPr bwMode="auto">
        <a:xfrm xmlns:a="http://schemas.openxmlformats.org/drawingml/2006/main">
          <a:off x="5573922" y="3345976"/>
          <a:ext cx="273076" cy="4422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0.59132</cdr:x>
      <cdr:y>0.20768</cdr:y>
    </cdr:from>
    <cdr:to>
      <cdr:x>0.60505</cdr:x>
      <cdr:y>0.28771</cdr:y>
    </cdr:to>
    <cdr:cxnSp macro="">
      <cdr:nvCxnSpPr>
        <cdr:cNvPr id="12" name="1 Conector recto"/>
        <cdr:cNvCxnSpPr/>
      </cdr:nvCxnSpPr>
      <cdr:spPr bwMode="auto">
        <a:xfrm xmlns:a="http://schemas.openxmlformats.org/drawingml/2006/main">
          <a:off x="4619954" y="1035797"/>
          <a:ext cx="107260" cy="39914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0.84956</cdr:x>
      <cdr:y>0.34407</cdr:y>
    </cdr:from>
    <cdr:to>
      <cdr:x>0.91081</cdr:x>
      <cdr:y>0.39038</cdr:y>
    </cdr:to>
    <cdr:cxnSp macro="">
      <cdr:nvCxnSpPr>
        <cdr:cNvPr id="14" name="1 Conector recto"/>
        <cdr:cNvCxnSpPr/>
      </cdr:nvCxnSpPr>
      <cdr:spPr bwMode="auto">
        <a:xfrm xmlns:a="http://schemas.openxmlformats.org/drawingml/2006/main" flipH="1">
          <a:off x="6656623" y="1817244"/>
          <a:ext cx="479884" cy="2445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0.48485</cdr:x>
      <cdr:y>0.66609</cdr:y>
    </cdr:from>
    <cdr:to>
      <cdr:x>0.49299</cdr:x>
      <cdr:y>0.82658</cdr:y>
    </cdr:to>
    <cdr:cxnSp macro="">
      <cdr:nvCxnSpPr>
        <cdr:cNvPr id="17" name="1 Conector recto"/>
        <cdr:cNvCxnSpPr/>
      </cdr:nvCxnSpPr>
      <cdr:spPr bwMode="auto">
        <a:xfrm xmlns:a="http://schemas.openxmlformats.org/drawingml/2006/main">
          <a:off x="3825388" y="3450030"/>
          <a:ext cx="64223" cy="83126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0.12309</cdr:x>
      <cdr:y>0.59722</cdr:y>
    </cdr:from>
    <cdr:to>
      <cdr:x>0.21282</cdr:x>
      <cdr:y>0.64737</cdr:y>
    </cdr:to>
    <cdr:cxnSp macro="">
      <cdr:nvCxnSpPr>
        <cdr:cNvPr id="20" name="1 Conector recto"/>
        <cdr:cNvCxnSpPr/>
      </cdr:nvCxnSpPr>
      <cdr:spPr bwMode="auto">
        <a:xfrm xmlns:a="http://schemas.openxmlformats.org/drawingml/2006/main" flipH="1">
          <a:off x="917810" y="3154299"/>
          <a:ext cx="669057" cy="2648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0.63379</cdr:x>
      <cdr:y>0.66315</cdr:y>
    </cdr:from>
    <cdr:to>
      <cdr:x>0.65047</cdr:x>
      <cdr:y>0.7341</cdr:y>
    </cdr:to>
    <cdr:cxnSp macro="">
      <cdr:nvCxnSpPr>
        <cdr:cNvPr id="23" name="1 Conector recto"/>
        <cdr:cNvCxnSpPr/>
      </cdr:nvCxnSpPr>
      <cdr:spPr bwMode="auto">
        <a:xfrm xmlns:a="http://schemas.openxmlformats.org/drawingml/2006/main">
          <a:off x="4965935" y="3502493"/>
          <a:ext cx="130719" cy="37473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0.36644</cdr:x>
      <cdr:y>0.66409</cdr:y>
    </cdr:from>
    <cdr:to>
      <cdr:x>0.42015</cdr:x>
      <cdr:y>0.75782</cdr:y>
    </cdr:to>
    <cdr:cxnSp macro="">
      <cdr:nvCxnSpPr>
        <cdr:cNvPr id="25" name="1 Conector recto"/>
        <cdr:cNvCxnSpPr/>
      </cdr:nvCxnSpPr>
      <cdr:spPr bwMode="auto">
        <a:xfrm xmlns:a="http://schemas.openxmlformats.org/drawingml/2006/main" flipH="1">
          <a:off x="2891134" y="3439678"/>
          <a:ext cx="423760" cy="4854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0.77966</cdr:x>
      <cdr:y>0.6113</cdr:y>
    </cdr:from>
    <cdr:to>
      <cdr:x>0.8678</cdr:x>
      <cdr:y>0.63835</cdr:y>
    </cdr:to>
    <cdr:cxnSp macro="">
      <cdr:nvCxnSpPr>
        <cdr:cNvPr id="31" name="1 Conector recto"/>
        <cdr:cNvCxnSpPr/>
      </cdr:nvCxnSpPr>
      <cdr:spPr bwMode="auto">
        <a:xfrm xmlns:a="http://schemas.openxmlformats.org/drawingml/2006/main">
          <a:off x="6108935" y="3228649"/>
          <a:ext cx="690563" cy="1428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0.71072</cdr:x>
      <cdr:y>0.25963</cdr:y>
    </cdr:from>
    <cdr:to>
      <cdr:x>0.75863</cdr:x>
      <cdr:y>0.31148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5299310" y="1371274"/>
          <a:ext cx="357187" cy="27384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70C0"/>
  </sheetPr>
  <dimension ref="A1:F116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65.42578125" style="1" customWidth="1"/>
    <col min="3" max="3" width="14" style="1" customWidth="1"/>
    <col min="4" max="4" width="15" style="1" customWidth="1"/>
    <col min="5" max="5" width="15.28515625" style="1" customWidth="1"/>
    <col min="6" max="16384" width="11.42578125" style="1"/>
  </cols>
  <sheetData>
    <row r="1" spans="1:6">
      <c r="B1" s="48" t="s">
        <v>36</v>
      </c>
    </row>
    <row r="2" spans="1:6">
      <c r="A2" s="43"/>
      <c r="B2" s="47" t="s">
        <v>35</v>
      </c>
    </row>
    <row r="3" spans="1:6" s="43" customFormat="1" ht="5.0999999999999996" customHeight="1">
      <c r="A3" s="2"/>
      <c r="B3" s="45"/>
    </row>
    <row r="4" spans="1:6">
      <c r="B4" s="106" t="s">
        <v>34</v>
      </c>
      <c r="C4" s="108" t="s">
        <v>30</v>
      </c>
      <c r="D4" s="109" t="s">
        <v>33</v>
      </c>
      <c r="E4" s="109"/>
    </row>
    <row r="5" spans="1:6">
      <c r="B5" s="107"/>
      <c r="C5" s="108"/>
      <c r="D5" s="46" t="s">
        <v>32</v>
      </c>
      <c r="E5" s="46" t="s">
        <v>31</v>
      </c>
    </row>
    <row r="6" spans="1:6" s="43" customFormat="1" ht="5.0999999999999996" customHeight="1">
      <c r="A6" s="2"/>
      <c r="B6" s="45"/>
      <c r="D6" s="44"/>
      <c r="E6" s="44"/>
    </row>
    <row r="7" spans="1:6">
      <c r="B7" s="42" t="s">
        <v>30</v>
      </c>
      <c r="C7" s="40">
        <v>2243748</v>
      </c>
      <c r="D7" s="41">
        <v>41728</v>
      </c>
      <c r="E7" s="40">
        <v>2202020</v>
      </c>
      <c r="F7" s="9"/>
    </row>
    <row r="8" spans="1:6" ht="5.0999999999999996" customHeight="1">
      <c r="B8" s="23"/>
      <c r="C8" s="27"/>
      <c r="D8" s="28"/>
      <c r="E8" s="27"/>
      <c r="F8" s="9"/>
    </row>
    <row r="9" spans="1:6" s="24" customFormat="1">
      <c r="A9" s="2"/>
      <c r="B9" s="26" t="s">
        <v>29</v>
      </c>
      <c r="C9" s="25">
        <v>7262.3</v>
      </c>
      <c r="D9" s="29">
        <v>0</v>
      </c>
      <c r="E9" s="25">
        <v>7262.3</v>
      </c>
      <c r="F9" s="37"/>
    </row>
    <row r="10" spans="1:6" ht="5.0999999999999996" customHeight="1">
      <c r="B10" s="23"/>
      <c r="C10" s="17"/>
      <c r="D10" s="18"/>
      <c r="E10" s="17"/>
      <c r="F10" s="9"/>
    </row>
    <row r="11" spans="1:6" ht="15" customHeight="1">
      <c r="B11" s="19" t="s">
        <v>6</v>
      </c>
      <c r="C11" s="17">
        <v>4130.2</v>
      </c>
      <c r="D11" s="18">
        <v>0</v>
      </c>
      <c r="E11" s="34">
        <v>4130.2</v>
      </c>
      <c r="F11" s="39"/>
    </row>
    <row r="12" spans="1:6">
      <c r="B12" s="19" t="s">
        <v>4</v>
      </c>
      <c r="C12" s="17">
        <v>3120.5</v>
      </c>
      <c r="D12" s="18">
        <v>0</v>
      </c>
      <c r="E12" s="17">
        <v>3120.5</v>
      </c>
      <c r="F12" s="9"/>
    </row>
    <row r="13" spans="1:6">
      <c r="B13" s="19" t="s">
        <v>0</v>
      </c>
      <c r="C13" s="17">
        <v>11.6</v>
      </c>
      <c r="D13" s="18">
        <v>0</v>
      </c>
      <c r="E13" s="17">
        <v>11.6</v>
      </c>
      <c r="F13" s="9"/>
    </row>
    <row r="14" spans="1:6" ht="5.0999999999999996" customHeight="1">
      <c r="B14" s="23"/>
      <c r="C14" s="27"/>
      <c r="D14" s="28"/>
      <c r="E14" s="27"/>
      <c r="F14" s="9"/>
    </row>
    <row r="15" spans="1:6" s="24" customFormat="1">
      <c r="A15" s="2"/>
      <c r="B15" s="26" t="s">
        <v>28</v>
      </c>
      <c r="C15" s="35"/>
      <c r="D15" s="36"/>
      <c r="E15" s="35"/>
      <c r="F15" s="37"/>
    </row>
    <row r="16" spans="1:6" s="24" customFormat="1">
      <c r="A16" s="2"/>
      <c r="B16" s="26" t="s">
        <v>27</v>
      </c>
      <c r="C16" s="25">
        <v>69170.599999999991</v>
      </c>
      <c r="D16" s="29">
        <v>0</v>
      </c>
      <c r="E16" s="25">
        <v>69170.599999999991</v>
      </c>
      <c r="F16" s="37"/>
    </row>
    <row r="17" spans="1:6" ht="5.0999999999999996" customHeight="1">
      <c r="B17" s="23"/>
      <c r="C17" s="17"/>
      <c r="D17" s="18"/>
      <c r="E17" s="17"/>
      <c r="F17" s="9"/>
    </row>
    <row r="18" spans="1:6">
      <c r="B18" s="19" t="s">
        <v>6</v>
      </c>
      <c r="C18" s="17">
        <v>53301.599999999999</v>
      </c>
      <c r="D18" s="18">
        <v>0</v>
      </c>
      <c r="E18" s="22">
        <v>53301.599999999999</v>
      </c>
      <c r="F18" s="9"/>
    </row>
    <row r="19" spans="1:6">
      <c r="B19" s="19" t="s">
        <v>4</v>
      </c>
      <c r="C19" s="17">
        <v>6820</v>
      </c>
      <c r="D19" s="18">
        <v>0</v>
      </c>
      <c r="E19" s="31">
        <v>6820</v>
      </c>
      <c r="F19" s="9"/>
    </row>
    <row r="20" spans="1:6">
      <c r="B20" s="19" t="s">
        <v>2</v>
      </c>
      <c r="C20" s="17">
        <v>6968.6</v>
      </c>
      <c r="D20" s="18">
        <v>0</v>
      </c>
      <c r="E20" s="31">
        <v>6968.6</v>
      </c>
      <c r="F20" s="38"/>
    </row>
    <row r="21" spans="1:6">
      <c r="B21" s="19" t="s">
        <v>1</v>
      </c>
      <c r="C21" s="17">
        <v>1983.5</v>
      </c>
      <c r="D21" s="18">
        <v>0</v>
      </c>
      <c r="E21" s="31">
        <v>1983.5</v>
      </c>
      <c r="F21" s="9"/>
    </row>
    <row r="22" spans="1:6">
      <c r="B22" s="19" t="s">
        <v>0</v>
      </c>
      <c r="C22" s="17">
        <v>96.9</v>
      </c>
      <c r="D22" s="18">
        <v>0</v>
      </c>
      <c r="E22" s="30">
        <v>96.9</v>
      </c>
      <c r="F22" s="9"/>
    </row>
    <row r="23" spans="1:6" ht="5.0999999999999996" customHeight="1">
      <c r="B23" s="23"/>
      <c r="C23" s="27"/>
      <c r="D23" s="28"/>
      <c r="E23" s="27"/>
      <c r="F23" s="9"/>
    </row>
    <row r="24" spans="1:6" s="24" customFormat="1">
      <c r="A24" s="2"/>
      <c r="B24" s="26" t="s">
        <v>26</v>
      </c>
      <c r="C24" s="25">
        <v>261790.59999999998</v>
      </c>
      <c r="D24" s="29">
        <v>0</v>
      </c>
      <c r="E24" s="25">
        <v>261790.59999999998</v>
      </c>
      <c r="F24" s="37"/>
    </row>
    <row r="25" spans="1:6" ht="5.0999999999999996" customHeight="1">
      <c r="B25" s="23"/>
      <c r="C25" s="17"/>
      <c r="D25" s="18"/>
      <c r="E25" s="17"/>
      <c r="F25" s="9"/>
    </row>
    <row r="26" spans="1:6">
      <c r="B26" s="19" t="s">
        <v>6</v>
      </c>
      <c r="C26" s="17">
        <v>113497.3</v>
      </c>
      <c r="D26" s="18">
        <v>0</v>
      </c>
      <c r="E26" s="22">
        <v>113497.3</v>
      </c>
      <c r="F26" s="9"/>
    </row>
    <row r="27" spans="1:6">
      <c r="B27" s="19" t="s">
        <v>4</v>
      </c>
      <c r="C27" s="17">
        <v>6094.5</v>
      </c>
      <c r="D27" s="18">
        <v>0</v>
      </c>
      <c r="E27" s="17">
        <v>6094.5</v>
      </c>
      <c r="F27" s="9"/>
    </row>
    <row r="28" spans="1:6">
      <c r="B28" s="19" t="s">
        <v>2</v>
      </c>
      <c r="C28" s="17">
        <v>87409.2</v>
      </c>
      <c r="D28" s="18">
        <v>0</v>
      </c>
      <c r="E28" s="17">
        <v>87409.2</v>
      </c>
      <c r="F28" s="9"/>
    </row>
    <row r="29" spans="1:6">
      <c r="B29" s="19" t="s">
        <v>1</v>
      </c>
      <c r="C29" s="17">
        <v>13335.9</v>
      </c>
      <c r="D29" s="18">
        <v>0</v>
      </c>
      <c r="E29" s="17">
        <v>13335.9</v>
      </c>
      <c r="F29" s="9"/>
    </row>
    <row r="30" spans="1:6">
      <c r="B30" s="19" t="s">
        <v>0</v>
      </c>
      <c r="C30" s="17">
        <v>41453.699999999997</v>
      </c>
      <c r="D30" s="18">
        <v>0</v>
      </c>
      <c r="E30" s="17">
        <v>41453.699999999997</v>
      </c>
      <c r="F30" s="9"/>
    </row>
    <row r="31" spans="1:6" ht="5.0999999999999996" customHeight="1">
      <c r="B31" s="23"/>
      <c r="C31" s="27"/>
      <c r="D31" s="28"/>
      <c r="E31" s="27"/>
      <c r="F31" s="9"/>
    </row>
    <row r="32" spans="1:6" s="24" customFormat="1">
      <c r="A32" s="2"/>
      <c r="B32" s="26" t="s">
        <v>25</v>
      </c>
      <c r="C32" s="35"/>
      <c r="D32" s="36"/>
      <c r="E32" s="35"/>
      <c r="F32" s="37"/>
    </row>
    <row r="33" spans="1:6" s="24" customFormat="1">
      <c r="A33" s="2"/>
      <c r="B33" s="26" t="s">
        <v>24</v>
      </c>
      <c r="C33" s="25">
        <v>28460</v>
      </c>
      <c r="D33" s="29">
        <v>5.0999999999999996</v>
      </c>
      <c r="E33" s="25">
        <v>28454.9</v>
      </c>
      <c r="F33" s="37"/>
    </row>
    <row r="34" spans="1:6" ht="5.0999999999999996" customHeight="1">
      <c r="B34" s="23"/>
      <c r="C34" s="17"/>
      <c r="D34" s="18"/>
      <c r="E34" s="17"/>
      <c r="F34" s="9"/>
    </row>
    <row r="35" spans="1:6">
      <c r="B35" s="19" t="s">
        <v>8</v>
      </c>
      <c r="C35" s="17">
        <v>5.0999999999999996</v>
      </c>
      <c r="D35" s="18">
        <v>5.0999999999999996</v>
      </c>
      <c r="E35" s="17">
        <v>0</v>
      </c>
      <c r="F35" s="9"/>
    </row>
    <row r="36" spans="1:6">
      <c r="B36" s="19" t="s">
        <v>6</v>
      </c>
      <c r="C36" s="17">
        <v>12315</v>
      </c>
      <c r="D36" s="18">
        <v>0</v>
      </c>
      <c r="E36" s="22">
        <v>12315</v>
      </c>
      <c r="F36" s="9"/>
    </row>
    <row r="37" spans="1:6">
      <c r="B37" s="19" t="s">
        <v>4</v>
      </c>
      <c r="C37" s="17">
        <v>7205.4</v>
      </c>
      <c r="D37" s="18">
        <v>0</v>
      </c>
      <c r="E37" s="17">
        <v>7205.4</v>
      </c>
      <c r="F37" s="9"/>
    </row>
    <row r="38" spans="1:6">
      <c r="B38" s="19" t="s">
        <v>2</v>
      </c>
      <c r="C38" s="17">
        <v>6968.8</v>
      </c>
      <c r="D38" s="18">
        <v>0</v>
      </c>
      <c r="E38" s="17">
        <v>6968.8</v>
      </c>
      <c r="F38" s="9"/>
    </row>
    <row r="39" spans="1:6">
      <c r="B39" s="19" t="s">
        <v>1</v>
      </c>
      <c r="C39" s="17">
        <v>936.2</v>
      </c>
      <c r="D39" s="18">
        <v>0</v>
      </c>
      <c r="E39" s="17">
        <v>936.2</v>
      </c>
      <c r="F39" s="9"/>
    </row>
    <row r="40" spans="1:6">
      <c r="B40" s="19" t="s">
        <v>0</v>
      </c>
      <c r="C40" s="17">
        <v>1029.5</v>
      </c>
      <c r="D40" s="18">
        <v>0</v>
      </c>
      <c r="E40" s="17">
        <v>1029.5</v>
      </c>
      <c r="F40" s="9"/>
    </row>
    <row r="41" spans="1:6" ht="5.0999999999999996" customHeight="1">
      <c r="B41" s="23"/>
      <c r="C41" s="27"/>
      <c r="D41" s="28"/>
      <c r="E41" s="27"/>
      <c r="F41" s="9"/>
    </row>
    <row r="42" spans="1:6" s="24" customFormat="1">
      <c r="A42" s="2"/>
      <c r="B42" s="26" t="s">
        <v>23</v>
      </c>
      <c r="C42" s="35"/>
      <c r="D42" s="36"/>
      <c r="E42" s="35"/>
    </row>
    <row r="43" spans="1:6" s="24" customFormat="1">
      <c r="A43" s="2"/>
      <c r="B43" s="26" t="s">
        <v>22</v>
      </c>
      <c r="C43" s="25">
        <v>57848.5</v>
      </c>
      <c r="D43" s="29">
        <v>0</v>
      </c>
      <c r="E43" s="25">
        <v>57848.5</v>
      </c>
    </row>
    <row r="44" spans="1:6" ht="5.0999999999999996" customHeight="1">
      <c r="B44" s="23"/>
      <c r="C44" s="17"/>
      <c r="D44" s="18"/>
      <c r="E44" s="17"/>
      <c r="F44" s="9"/>
    </row>
    <row r="45" spans="1:6">
      <c r="B45" s="19" t="s">
        <v>6</v>
      </c>
      <c r="C45" s="17">
        <v>52363.6</v>
      </c>
      <c r="D45" s="18">
        <v>0</v>
      </c>
      <c r="E45" s="22">
        <v>52363.6</v>
      </c>
    </row>
    <row r="46" spans="1:6">
      <c r="B46" s="19" t="s">
        <v>4</v>
      </c>
      <c r="C46" s="17">
        <v>417.9</v>
      </c>
      <c r="D46" s="18">
        <v>0</v>
      </c>
      <c r="E46" s="17">
        <v>417.9</v>
      </c>
    </row>
    <row r="47" spans="1:6">
      <c r="B47" s="19" t="s">
        <v>2</v>
      </c>
      <c r="C47" s="17">
        <v>4161.1000000000004</v>
      </c>
      <c r="D47" s="18">
        <v>0</v>
      </c>
      <c r="E47" s="17">
        <v>4161.1000000000004</v>
      </c>
    </row>
    <row r="48" spans="1:6">
      <c r="B48" s="19" t="s">
        <v>1</v>
      </c>
      <c r="C48" s="17">
        <v>846.8</v>
      </c>
      <c r="D48" s="18">
        <v>0</v>
      </c>
      <c r="E48" s="17">
        <v>846.8</v>
      </c>
    </row>
    <row r="49" spans="1:6">
      <c r="B49" s="19" t="s">
        <v>0</v>
      </c>
      <c r="C49" s="17">
        <v>59.1</v>
      </c>
      <c r="D49" s="18">
        <v>0</v>
      </c>
      <c r="E49" s="17">
        <v>59.1</v>
      </c>
    </row>
    <row r="50" spans="1:6" ht="5.0999999999999996" customHeight="1">
      <c r="B50" s="23"/>
      <c r="C50" s="27"/>
      <c r="D50" s="28"/>
      <c r="E50" s="27"/>
      <c r="F50" s="9"/>
    </row>
    <row r="51" spans="1:6" s="24" customFormat="1">
      <c r="A51" s="2"/>
      <c r="B51" s="26" t="s">
        <v>21</v>
      </c>
      <c r="C51" s="25">
        <v>544721</v>
      </c>
      <c r="D51" s="29">
        <v>77.400000000000006</v>
      </c>
      <c r="E51" s="25">
        <v>544643.6</v>
      </c>
    </row>
    <row r="52" spans="1:6" ht="5.0999999999999996" customHeight="1">
      <c r="B52" s="23"/>
      <c r="C52" s="17"/>
      <c r="D52" s="18"/>
      <c r="E52" s="17"/>
      <c r="F52" s="9"/>
    </row>
    <row r="53" spans="1:6">
      <c r="B53" s="19" t="s">
        <v>8</v>
      </c>
      <c r="C53" s="17">
        <v>77.400000000000006</v>
      </c>
      <c r="D53" s="18">
        <v>77.400000000000006</v>
      </c>
      <c r="E53" s="22">
        <v>0</v>
      </c>
    </row>
    <row r="54" spans="1:6">
      <c r="B54" s="19" t="s">
        <v>7</v>
      </c>
      <c r="C54" s="17">
        <v>46598.6</v>
      </c>
      <c r="D54" s="18">
        <v>0</v>
      </c>
      <c r="E54" s="34">
        <v>46598.6</v>
      </c>
    </row>
    <row r="55" spans="1:6">
      <c r="B55" s="19" t="s">
        <v>6</v>
      </c>
      <c r="C55" s="17">
        <v>249081.5</v>
      </c>
      <c r="D55" s="18">
        <v>0</v>
      </c>
      <c r="E55" s="22">
        <v>249081.5</v>
      </c>
    </row>
    <row r="56" spans="1:6">
      <c r="B56" s="19" t="s">
        <v>16</v>
      </c>
      <c r="C56" s="17">
        <v>152122.5</v>
      </c>
      <c r="D56" s="18">
        <v>0</v>
      </c>
      <c r="E56" s="22">
        <v>152122.5</v>
      </c>
    </row>
    <row r="57" spans="1:6">
      <c r="B57" s="19" t="s">
        <v>4</v>
      </c>
      <c r="C57" s="17">
        <v>17006.8</v>
      </c>
      <c r="D57" s="18">
        <v>0</v>
      </c>
      <c r="E57" s="17">
        <v>17006.8</v>
      </c>
      <c r="F57" s="33"/>
    </row>
    <row r="58" spans="1:6">
      <c r="B58" s="19" t="s">
        <v>2</v>
      </c>
      <c r="C58" s="17">
        <v>53838.7</v>
      </c>
      <c r="D58" s="18">
        <v>0</v>
      </c>
      <c r="E58" s="17">
        <v>53838.7</v>
      </c>
    </row>
    <row r="59" spans="1:6">
      <c r="B59" s="19" t="s">
        <v>1</v>
      </c>
      <c r="C59" s="17">
        <v>21605.4</v>
      </c>
      <c r="D59" s="18">
        <v>0</v>
      </c>
      <c r="E59" s="17">
        <v>21605.4</v>
      </c>
    </row>
    <row r="60" spans="1:6">
      <c r="B60" s="19" t="s">
        <v>0</v>
      </c>
      <c r="C60" s="17">
        <v>4390.1000000000004</v>
      </c>
      <c r="D60" s="18">
        <v>0</v>
      </c>
      <c r="E60" s="17">
        <v>4390.1000000000004</v>
      </c>
    </row>
    <row r="61" spans="1:6" ht="5.0999999999999996" customHeight="1">
      <c r="B61" s="23"/>
      <c r="C61" s="27"/>
      <c r="D61" s="28"/>
      <c r="E61" s="27"/>
      <c r="F61" s="9"/>
    </row>
    <row r="62" spans="1:6" s="24" customFormat="1">
      <c r="A62" s="2"/>
      <c r="B62" s="26" t="s">
        <v>20</v>
      </c>
      <c r="C62" s="25">
        <v>506462.9</v>
      </c>
      <c r="D62" s="29">
        <v>10071.9</v>
      </c>
      <c r="E62" s="25">
        <v>496391</v>
      </c>
    </row>
    <row r="63" spans="1:6" ht="5.0999999999999996" customHeight="1">
      <c r="B63" s="23"/>
      <c r="C63" s="17"/>
      <c r="D63" s="18"/>
      <c r="E63" s="17"/>
      <c r="F63" s="9"/>
    </row>
    <row r="64" spans="1:6">
      <c r="B64" s="19" t="s">
        <v>6</v>
      </c>
      <c r="C64" s="17">
        <v>172846.4</v>
      </c>
      <c r="D64" s="18">
        <v>0</v>
      </c>
      <c r="E64" s="22">
        <v>172846.4</v>
      </c>
    </row>
    <row r="65" spans="1:6">
      <c r="B65" s="19" t="s">
        <v>4</v>
      </c>
      <c r="C65" s="17">
        <v>30522.3</v>
      </c>
      <c r="D65" s="18">
        <v>0</v>
      </c>
      <c r="E65" s="31">
        <v>30522.3</v>
      </c>
    </row>
    <row r="66" spans="1:6">
      <c r="B66" s="19" t="s">
        <v>3</v>
      </c>
      <c r="C66" s="17">
        <v>10071.9</v>
      </c>
      <c r="D66" s="32">
        <v>10071.9</v>
      </c>
      <c r="E66" s="17">
        <v>0</v>
      </c>
    </row>
    <row r="67" spans="1:6">
      <c r="B67" s="19" t="s">
        <v>2</v>
      </c>
      <c r="C67" s="17">
        <v>24205.7</v>
      </c>
      <c r="D67" s="18">
        <v>0</v>
      </c>
      <c r="E67" s="31">
        <v>24205.7</v>
      </c>
    </row>
    <row r="68" spans="1:6">
      <c r="B68" s="19" t="s">
        <v>1</v>
      </c>
      <c r="C68" s="17">
        <v>34926.699999999997</v>
      </c>
      <c r="D68" s="18">
        <v>0</v>
      </c>
      <c r="E68" s="30">
        <v>34926.699999999997</v>
      </c>
    </row>
    <row r="69" spans="1:6">
      <c r="B69" s="19" t="s">
        <v>0</v>
      </c>
      <c r="C69" s="17">
        <v>233889.9</v>
      </c>
      <c r="D69" s="18">
        <v>0</v>
      </c>
      <c r="E69" s="30">
        <v>233889.9</v>
      </c>
    </row>
    <row r="70" spans="1:6" ht="5.0999999999999996" customHeight="1">
      <c r="B70" s="23"/>
      <c r="C70" s="27"/>
      <c r="D70" s="28"/>
      <c r="E70" s="27"/>
      <c r="F70" s="9"/>
    </row>
    <row r="71" spans="1:6" s="24" customFormat="1">
      <c r="A71" s="2"/>
      <c r="B71" s="26" t="s">
        <v>19</v>
      </c>
      <c r="C71" s="25">
        <v>141302.80000000002</v>
      </c>
      <c r="D71" s="29">
        <v>21264.9</v>
      </c>
      <c r="E71" s="25">
        <v>120037.9</v>
      </c>
    </row>
    <row r="72" spans="1:6" ht="5.0999999999999996" customHeight="1">
      <c r="B72" s="23"/>
      <c r="C72" s="17"/>
      <c r="D72" s="18"/>
      <c r="E72" s="17"/>
      <c r="F72" s="9"/>
    </row>
    <row r="73" spans="1:6">
      <c r="B73" s="19" t="s">
        <v>8</v>
      </c>
      <c r="C73" s="17">
        <v>264.89999999999998</v>
      </c>
      <c r="D73" s="18">
        <v>264.89999999999998</v>
      </c>
      <c r="E73" s="17">
        <v>0</v>
      </c>
    </row>
    <row r="74" spans="1:6">
      <c r="B74" s="19" t="s">
        <v>6</v>
      </c>
      <c r="C74" s="17">
        <v>22270.3</v>
      </c>
      <c r="D74" s="18">
        <v>0</v>
      </c>
      <c r="E74" s="22">
        <v>22270.3</v>
      </c>
    </row>
    <row r="75" spans="1:6">
      <c r="B75" s="19" t="s">
        <v>4</v>
      </c>
      <c r="C75" s="17">
        <v>20790.2</v>
      </c>
      <c r="D75" s="18">
        <v>0</v>
      </c>
      <c r="E75" s="17">
        <v>20790.2</v>
      </c>
    </row>
    <row r="76" spans="1:6">
      <c r="B76" s="19" t="s">
        <v>3</v>
      </c>
      <c r="C76" s="17">
        <v>21000</v>
      </c>
      <c r="D76" s="18">
        <v>21000</v>
      </c>
      <c r="E76" s="17">
        <v>0</v>
      </c>
    </row>
    <row r="77" spans="1:6">
      <c r="B77" s="19" t="s">
        <v>2</v>
      </c>
      <c r="C77" s="17">
        <v>53282.8</v>
      </c>
      <c r="D77" s="18">
        <v>0</v>
      </c>
      <c r="E77" s="17">
        <v>53282.8</v>
      </c>
    </row>
    <row r="78" spans="1:6">
      <c r="B78" s="19" t="s">
        <v>1</v>
      </c>
      <c r="C78" s="17">
        <v>782.4</v>
      </c>
      <c r="D78" s="18">
        <v>0</v>
      </c>
      <c r="E78" s="17">
        <v>782.4</v>
      </c>
    </row>
    <row r="79" spans="1:6">
      <c r="B79" s="19" t="s">
        <v>0</v>
      </c>
      <c r="C79" s="17">
        <v>22912.2</v>
      </c>
      <c r="D79" s="18">
        <v>0</v>
      </c>
      <c r="E79" s="17">
        <v>22912.2</v>
      </c>
    </row>
    <row r="80" spans="1:6" ht="5.0999999999999996" customHeight="1">
      <c r="B80" s="23"/>
      <c r="C80" s="27"/>
      <c r="D80" s="28"/>
      <c r="E80" s="27"/>
      <c r="F80" s="9"/>
    </row>
    <row r="81" spans="1:6" s="24" customFormat="1">
      <c r="A81" s="2"/>
      <c r="B81" s="26" t="s">
        <v>18</v>
      </c>
      <c r="C81" s="25">
        <v>96933.599999999991</v>
      </c>
      <c r="D81" s="29">
        <v>10308.700000000001</v>
      </c>
      <c r="E81" s="25">
        <v>86624.9</v>
      </c>
    </row>
    <row r="82" spans="1:6" ht="5.0999999999999996" customHeight="1">
      <c r="B82" s="23"/>
      <c r="C82" s="17"/>
      <c r="D82" s="18"/>
      <c r="E82" s="17"/>
      <c r="F82" s="9"/>
    </row>
    <row r="83" spans="1:6">
      <c r="B83" s="19" t="s">
        <v>8</v>
      </c>
      <c r="C83" s="17">
        <v>9599.2000000000007</v>
      </c>
      <c r="D83" s="18">
        <v>9599.2000000000007</v>
      </c>
      <c r="E83" s="17">
        <v>0</v>
      </c>
    </row>
    <row r="84" spans="1:6">
      <c r="B84" s="19" t="s">
        <v>6</v>
      </c>
      <c r="C84" s="17">
        <v>72458.7</v>
      </c>
      <c r="D84" s="18">
        <v>0</v>
      </c>
      <c r="E84" s="22">
        <v>72458.7</v>
      </c>
    </row>
    <row r="85" spans="1:6">
      <c r="B85" s="19" t="s">
        <v>4</v>
      </c>
      <c r="C85" s="17">
        <v>1038.4000000000001</v>
      </c>
      <c r="D85" s="18">
        <v>0</v>
      </c>
      <c r="E85" s="17">
        <v>1038.4000000000001</v>
      </c>
    </row>
    <row r="86" spans="1:6">
      <c r="B86" s="19" t="s">
        <v>3</v>
      </c>
      <c r="C86" s="17">
        <v>709.5</v>
      </c>
      <c r="D86" s="18">
        <v>709.5</v>
      </c>
      <c r="E86" s="17">
        <v>0</v>
      </c>
    </row>
    <row r="87" spans="1:6">
      <c r="B87" s="19" t="s">
        <v>2</v>
      </c>
      <c r="C87" s="17">
        <v>8202.1</v>
      </c>
      <c r="D87" s="18">
        <v>0</v>
      </c>
      <c r="E87" s="17">
        <v>8202.1</v>
      </c>
    </row>
    <row r="88" spans="1:6">
      <c r="B88" s="19" t="s">
        <v>1</v>
      </c>
      <c r="C88" s="17">
        <v>4259</v>
      </c>
      <c r="D88" s="18">
        <v>0</v>
      </c>
      <c r="E88" s="22">
        <v>4259</v>
      </c>
    </row>
    <row r="89" spans="1:6">
      <c r="B89" s="19" t="s">
        <v>0</v>
      </c>
      <c r="C89" s="17">
        <v>666.7</v>
      </c>
      <c r="D89" s="18">
        <v>0</v>
      </c>
      <c r="E89" s="17">
        <v>666.7</v>
      </c>
    </row>
    <row r="90" spans="1:6" ht="5.0999999999999996" customHeight="1">
      <c r="B90" s="23"/>
      <c r="C90" s="27"/>
      <c r="D90" s="28"/>
      <c r="E90" s="27"/>
      <c r="F90" s="9"/>
    </row>
    <row r="91" spans="1:6" s="24" customFormat="1">
      <c r="A91" s="2"/>
      <c r="B91" s="26" t="s">
        <v>17</v>
      </c>
      <c r="C91" s="25">
        <v>529795.70000000007</v>
      </c>
      <c r="D91" s="18">
        <v>0</v>
      </c>
      <c r="E91" s="25">
        <v>529795.70000000007</v>
      </c>
    </row>
    <row r="92" spans="1:6" ht="5.0999999999999996" customHeight="1">
      <c r="B92" s="23"/>
      <c r="C92" s="17"/>
      <c r="D92" s="18"/>
      <c r="E92" s="17"/>
      <c r="F92" s="9"/>
    </row>
    <row r="93" spans="1:6">
      <c r="B93" s="19" t="s">
        <v>6</v>
      </c>
      <c r="C93" s="17">
        <v>281377.90000000002</v>
      </c>
      <c r="D93" s="18">
        <v>0</v>
      </c>
      <c r="E93" s="22">
        <v>281377.90000000002</v>
      </c>
    </row>
    <row r="94" spans="1:6">
      <c r="B94" s="19" t="s">
        <v>16</v>
      </c>
      <c r="C94" s="17">
        <v>26345.3</v>
      </c>
      <c r="D94" s="18">
        <v>0</v>
      </c>
      <c r="E94" s="21">
        <v>26345.3</v>
      </c>
    </row>
    <row r="95" spans="1:6">
      <c r="B95" s="19" t="s">
        <v>4</v>
      </c>
      <c r="C95" s="17">
        <v>47852.9</v>
      </c>
      <c r="D95" s="20">
        <v>0</v>
      </c>
      <c r="E95" s="17">
        <v>47852.9</v>
      </c>
    </row>
    <row r="96" spans="1:6">
      <c r="B96" s="19" t="s">
        <v>2</v>
      </c>
      <c r="C96" s="17">
        <v>58826.7</v>
      </c>
      <c r="D96" s="18">
        <v>0</v>
      </c>
      <c r="E96" s="17">
        <v>58826.7</v>
      </c>
    </row>
    <row r="97" spans="2:6">
      <c r="B97" s="19" t="s">
        <v>1</v>
      </c>
      <c r="C97" s="17">
        <v>32893.800000000003</v>
      </c>
      <c r="D97" s="18">
        <v>0</v>
      </c>
      <c r="E97" s="17">
        <v>32893.800000000003</v>
      </c>
    </row>
    <row r="98" spans="2:6">
      <c r="B98" s="19" t="s">
        <v>0</v>
      </c>
      <c r="C98" s="17">
        <v>82499.100000000006</v>
      </c>
      <c r="D98" s="18">
        <v>0</v>
      </c>
      <c r="E98" s="17">
        <v>82499.100000000006</v>
      </c>
    </row>
    <row r="99" spans="2:6" s="2" customFormat="1" ht="5.0999999999999996" customHeight="1" thickBot="1">
      <c r="B99" s="16"/>
      <c r="C99" s="14"/>
      <c r="D99" s="15" t="s">
        <v>15</v>
      </c>
      <c r="E99" s="14" t="s">
        <v>15</v>
      </c>
      <c r="F99" s="13"/>
    </row>
    <row r="100" spans="2:6" s="2" customFormat="1" ht="5.0999999999999996" customHeight="1">
      <c r="C100" s="12"/>
      <c r="D100" s="11"/>
      <c r="E100" s="12"/>
      <c r="F100" s="11"/>
    </row>
    <row r="101" spans="2:6" s="2" customFormat="1">
      <c r="B101" s="10" t="s">
        <v>14</v>
      </c>
      <c r="C101" s="12"/>
      <c r="D101" s="11"/>
      <c r="E101" s="12"/>
      <c r="F101" s="11"/>
    </row>
    <row r="102" spans="2:6">
      <c r="B102" s="10" t="s">
        <v>13</v>
      </c>
      <c r="C102" s="9"/>
      <c r="D102" s="9"/>
      <c r="E102" s="9"/>
    </row>
    <row r="105" spans="2:6">
      <c r="B105" s="8" t="s">
        <v>12</v>
      </c>
      <c r="C105" s="8" t="s">
        <v>11</v>
      </c>
      <c r="D105" s="8" t="s">
        <v>10</v>
      </c>
      <c r="E105" s="8" t="s">
        <v>9</v>
      </c>
    </row>
    <row r="106" spans="2:6">
      <c r="B106" s="3"/>
      <c r="C106" s="3"/>
      <c r="D106" s="3"/>
      <c r="E106" s="3"/>
    </row>
    <row r="107" spans="2:6">
      <c r="B107" s="3"/>
      <c r="C107" s="7">
        <f>SUM(C108:C116)</f>
        <v>41728</v>
      </c>
      <c r="D107" s="7">
        <f>SUM(D108:D116)</f>
        <v>2202020</v>
      </c>
      <c r="E107" s="6">
        <f>C107+D107</f>
        <v>2243748</v>
      </c>
    </row>
    <row r="108" spans="2:6">
      <c r="B108" s="5" t="s">
        <v>8</v>
      </c>
      <c r="C108" s="4">
        <f>SUMIFS(D11:D98,B11:B98,"Asunción*")</f>
        <v>9946.6</v>
      </c>
      <c r="D108" s="4">
        <f>SUMIFS(E11:E98,B11:B98,"Asunción*")</f>
        <v>0</v>
      </c>
      <c r="E108" s="3"/>
    </row>
    <row r="109" spans="2:6">
      <c r="B109" s="5" t="s">
        <v>7</v>
      </c>
      <c r="C109" s="4">
        <f>SUMIFS(D11:D98,B11:B98,"Chaco*")</f>
        <v>0</v>
      </c>
      <c r="D109" s="4">
        <f>SUMIFS(E11:E98,B11:B98,"Chaco*")</f>
        <v>46598.6</v>
      </c>
      <c r="E109" s="3"/>
    </row>
    <row r="110" spans="2:6">
      <c r="B110" s="5" t="s">
        <v>6</v>
      </c>
      <c r="C110" s="4">
        <f>SUMIFS(D11:D98,B11:B98,"Ciudad*")</f>
        <v>0</v>
      </c>
      <c r="D110" s="4">
        <f>SUMIFS(E11:E98,B11:B98,"Ciudad*")</f>
        <v>1033642.5</v>
      </c>
      <c r="E110" s="3"/>
    </row>
    <row r="111" spans="2:6">
      <c r="B111" s="5" t="s">
        <v>5</v>
      </c>
      <c r="C111" s="4">
        <f>SUMIFS($D$11:$D$98,$B$11:$B$98,"Algesa*")</f>
        <v>0</v>
      </c>
      <c r="D111" s="4">
        <f>SUMIFS($E$11:$E$98,$B$11:$B$98,"Algesa*")</f>
        <v>178467.8</v>
      </c>
      <c r="E111" s="3"/>
    </row>
    <row r="112" spans="2:6">
      <c r="B112" s="5" t="s">
        <v>4</v>
      </c>
      <c r="C112" s="4">
        <f>SUMIFS($D$11:$D$98,$B$11:$B$98,"Encarnación*")</f>
        <v>0</v>
      </c>
      <c r="D112" s="4">
        <f>SUMIFS($E$11:$E$98,$B$11:$B$98,"Encarnación*")</f>
        <v>140868.9</v>
      </c>
      <c r="E112" s="3"/>
    </row>
    <row r="113" spans="2:5">
      <c r="B113" s="5" t="s">
        <v>3</v>
      </c>
      <c r="C113" s="4">
        <f>SUMIFS($D$11:$D$98,$B$11:$B$98,"Villeta*")</f>
        <v>31781.4</v>
      </c>
      <c r="D113" s="4">
        <f>SUMIFS($E$11:$E$98,$B$11:$B$98,"Villeta*")</f>
        <v>0</v>
      </c>
      <c r="E113" s="3"/>
    </row>
    <row r="114" spans="2:5">
      <c r="B114" s="5" t="s">
        <v>2</v>
      </c>
      <c r="C114" s="4">
        <f>SUMIFS($D$11:$D$98,$B$11:$B$98,"José*")</f>
        <v>0</v>
      </c>
      <c r="D114" s="4">
        <f>SUMIFS($E$11:$E$98,$B$11:$B$98,"José*")</f>
        <v>303863.7</v>
      </c>
      <c r="E114" s="3"/>
    </row>
    <row r="115" spans="2:5">
      <c r="B115" s="5" t="s">
        <v>1</v>
      </c>
      <c r="C115" s="4">
        <f>SUMIFS($D$11:$D$98,$B$11:$B$98,"Pedro*")</f>
        <v>0</v>
      </c>
      <c r="D115" s="4">
        <f>SUMIFS($E$11:$E$98,$B$11:$B$98,"Pedro*")</f>
        <v>111569.7</v>
      </c>
      <c r="E115" s="3"/>
    </row>
    <row r="116" spans="2:5">
      <c r="B116" s="5" t="s">
        <v>0</v>
      </c>
      <c r="C116" s="4">
        <f>SUMIFS($D$11:$D$98,$B$11:$B$98,"Salto*")</f>
        <v>0</v>
      </c>
      <c r="D116" s="4">
        <f>SUMIFS($E$11:$E$98,$B$11:$B$98,"Salto*")</f>
        <v>387008.80000000005</v>
      </c>
      <c r="E116" s="3"/>
    </row>
  </sheetData>
  <mergeCells count="3"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70C0"/>
    <pageSetUpPr fitToPage="1"/>
  </sheetPr>
  <dimension ref="A1:AF53"/>
  <sheetViews>
    <sheetView showGridLines="0" topLeftCell="D1" zoomScale="60" zoomScaleNormal="60" workbookViewId="0"/>
  </sheetViews>
  <sheetFormatPr baseColWidth="10" defaultColWidth="9.28515625" defaultRowHeight="12.75"/>
  <cols>
    <col min="1" max="1" width="64.5703125" style="49" customWidth="1"/>
    <col min="2" max="2" width="10.42578125" style="49" customWidth="1"/>
    <col min="3" max="3" width="14.140625" style="49" customWidth="1"/>
    <col min="4" max="4" width="9.28515625" style="49" bestFit="1" customWidth="1"/>
    <col min="5" max="5" width="13.5703125" style="49" customWidth="1"/>
    <col min="6" max="8" width="13.28515625" style="49" customWidth="1"/>
    <col min="9" max="29" width="9.28515625" style="49"/>
    <col min="30" max="30" width="54.42578125" style="49" bestFit="1" customWidth="1"/>
    <col min="31" max="31" width="4.42578125" style="49" customWidth="1"/>
    <col min="32" max="16384" width="9.28515625" style="49"/>
  </cols>
  <sheetData>
    <row r="1" spans="1:32" s="103" customFormat="1" ht="15">
      <c r="A1" s="105"/>
      <c r="L1" s="43"/>
    </row>
    <row r="2" spans="1:32" s="103" customFormat="1">
      <c r="A2" s="104"/>
      <c r="B2" s="104"/>
      <c r="C2" s="104"/>
      <c r="D2" s="104"/>
      <c r="E2" s="104"/>
      <c r="F2" s="104"/>
      <c r="G2" s="104"/>
      <c r="H2" s="104"/>
      <c r="L2" s="43"/>
    </row>
    <row r="3" spans="1:32">
      <c r="A3" s="59"/>
      <c r="B3" s="59"/>
      <c r="C3" s="59"/>
      <c r="D3" s="59"/>
      <c r="E3" s="59"/>
      <c r="F3" s="59"/>
      <c r="G3" s="59"/>
      <c r="H3" s="59"/>
    </row>
    <row r="4" spans="1:32" ht="19.5">
      <c r="A4" s="59"/>
      <c r="B4" s="59"/>
      <c r="C4" s="59"/>
      <c r="D4" s="59"/>
      <c r="E4" s="59"/>
      <c r="F4" s="59"/>
      <c r="G4" s="59"/>
      <c r="H4" s="59"/>
      <c r="J4" s="111" t="s">
        <v>54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01"/>
      <c r="AD4" s="101"/>
      <c r="AE4" s="101"/>
      <c r="AF4" s="101"/>
    </row>
    <row r="5" spans="1:32" ht="17.25" customHeight="1">
      <c r="A5" s="65"/>
      <c r="B5" s="81" t="s">
        <v>53</v>
      </c>
      <c r="C5" s="65"/>
      <c r="D5" s="65"/>
      <c r="E5" s="65"/>
      <c r="F5" s="65"/>
      <c r="G5" s="59"/>
      <c r="H5" s="59"/>
      <c r="I5" s="102"/>
      <c r="J5" s="111" t="s">
        <v>52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01"/>
      <c r="AD5" s="101"/>
      <c r="AE5" s="101"/>
      <c r="AF5" s="101"/>
    </row>
    <row r="6" spans="1:32">
      <c r="A6" s="65"/>
      <c r="B6" s="65"/>
      <c r="C6" s="65"/>
      <c r="D6" s="65"/>
      <c r="E6" s="65"/>
      <c r="F6" s="65"/>
      <c r="G6" s="59"/>
      <c r="H6" s="59"/>
    </row>
    <row r="7" spans="1:32">
      <c r="A7" s="81"/>
      <c r="B7" s="80"/>
      <c r="C7" s="100">
        <f>SUM(C8:C9)</f>
        <v>2243748</v>
      </c>
      <c r="D7" s="65"/>
      <c r="E7" s="65"/>
      <c r="F7" s="65"/>
      <c r="G7" s="59"/>
      <c r="H7" s="59"/>
    </row>
    <row r="8" spans="1:32">
      <c r="A8" s="98" t="s">
        <v>11</v>
      </c>
      <c r="B8" s="80">
        <f>+C8/$C$7*100</f>
        <v>1.859745390302298</v>
      </c>
      <c r="C8" s="99">
        <v>41728</v>
      </c>
      <c r="D8" s="65"/>
      <c r="E8" s="65"/>
      <c r="F8" s="65"/>
      <c r="G8" s="59"/>
      <c r="H8" s="59"/>
    </row>
    <row r="9" spans="1:32">
      <c r="A9" s="98" t="s">
        <v>10</v>
      </c>
      <c r="B9" s="80">
        <f>+C9/$C$7*100</f>
        <v>98.140254609697692</v>
      </c>
      <c r="C9" s="99">
        <v>2202020</v>
      </c>
      <c r="D9" s="65"/>
      <c r="E9" s="65"/>
      <c r="F9" s="65"/>
      <c r="G9" s="59"/>
      <c r="H9" s="59"/>
    </row>
    <row r="10" spans="1:32">
      <c r="A10" s="65"/>
      <c r="B10" s="62"/>
      <c r="C10" s="62"/>
      <c r="D10" s="65"/>
      <c r="E10" s="65"/>
      <c r="F10" s="69"/>
      <c r="G10" s="89"/>
      <c r="H10" s="89"/>
      <c r="I10" s="57"/>
      <c r="AB10" s="58"/>
      <c r="AE10" s="58"/>
    </row>
    <row r="11" spans="1:32">
      <c r="A11" s="98" t="s">
        <v>51</v>
      </c>
      <c r="B11" s="110"/>
      <c r="C11" s="110"/>
      <c r="D11" s="98" t="s">
        <v>44</v>
      </c>
      <c r="E11" s="98" t="s">
        <v>43</v>
      </c>
      <c r="F11" s="69"/>
      <c r="G11" s="89"/>
      <c r="H11" s="89"/>
      <c r="AB11" s="66"/>
      <c r="AE11" s="66"/>
    </row>
    <row r="12" spans="1:32">
      <c r="A12" s="94" t="s">
        <v>50</v>
      </c>
      <c r="B12" s="73"/>
      <c r="C12" s="97"/>
      <c r="D12" s="73">
        <f t="shared" ref="D12:D21" si="0">+E12/$E$23*100</f>
        <v>0.32980172750474562</v>
      </c>
      <c r="E12" s="63">
        <v>7262.3</v>
      </c>
      <c r="F12" s="69"/>
      <c r="G12" s="89"/>
      <c r="H12" s="89"/>
      <c r="I12" s="57"/>
      <c r="K12" s="49" t="s">
        <v>37</v>
      </c>
      <c r="AB12" s="57"/>
      <c r="AE12" s="57"/>
    </row>
    <row r="13" spans="1:32">
      <c r="A13" s="96" t="s">
        <v>49</v>
      </c>
      <c r="B13" s="73"/>
      <c r="C13" s="97"/>
      <c r="D13" s="73">
        <f t="shared" si="0"/>
        <v>3.1412339579113722</v>
      </c>
      <c r="E13" s="63">
        <v>69170.599999999991</v>
      </c>
      <c r="F13" s="69"/>
      <c r="G13" s="89"/>
      <c r="H13" s="89"/>
      <c r="I13" s="57"/>
      <c r="AB13" s="66"/>
      <c r="AE13" s="66"/>
    </row>
    <row r="14" spans="1:32">
      <c r="A14" s="92" t="s">
        <v>48</v>
      </c>
      <c r="B14" s="73"/>
      <c r="C14" s="97"/>
      <c r="D14" s="73">
        <f t="shared" si="0"/>
        <v>11.88865677877585</v>
      </c>
      <c r="E14" s="63">
        <v>261790.59999999998</v>
      </c>
      <c r="F14" s="69"/>
      <c r="G14" s="89"/>
      <c r="H14" s="89"/>
      <c r="I14" s="57"/>
      <c r="AB14" s="66"/>
      <c r="AE14" s="66"/>
    </row>
    <row r="15" spans="1:32">
      <c r="A15" s="96" t="s">
        <v>42</v>
      </c>
      <c r="B15" s="73"/>
      <c r="C15" s="95"/>
      <c r="D15" s="73">
        <f t="shared" si="0"/>
        <v>1.2922180543319317</v>
      </c>
      <c r="E15" s="63">
        <v>28454.9</v>
      </c>
      <c r="F15" s="69"/>
      <c r="G15" s="89"/>
      <c r="H15" s="89"/>
      <c r="I15" s="57"/>
      <c r="AB15" s="57"/>
      <c r="AE15" s="57"/>
    </row>
    <row r="16" spans="1:32">
      <c r="A16" s="96" t="s">
        <v>47</v>
      </c>
      <c r="B16" s="73"/>
      <c r="C16" s="91"/>
      <c r="D16" s="73">
        <f t="shared" si="0"/>
        <v>2.6270651492720321</v>
      </c>
      <c r="E16" s="63">
        <v>57848.5</v>
      </c>
      <c r="F16" s="69"/>
      <c r="G16" s="89"/>
      <c r="H16" s="89"/>
      <c r="I16" s="57"/>
      <c r="AB16" s="57"/>
      <c r="AE16" s="57"/>
    </row>
    <row r="17" spans="1:31">
      <c r="A17" s="92" t="s">
        <v>41</v>
      </c>
      <c r="B17" s="73"/>
      <c r="C17" s="95"/>
      <c r="D17" s="73">
        <f t="shared" si="0"/>
        <v>24.733817131542853</v>
      </c>
      <c r="E17" s="63">
        <v>544643.6</v>
      </c>
      <c r="F17" s="69"/>
      <c r="G17" s="89"/>
      <c r="H17" s="89"/>
      <c r="I17" s="57"/>
      <c r="AB17" s="58"/>
      <c r="AE17" s="58"/>
    </row>
    <row r="18" spans="1:31">
      <c r="A18" s="92" t="s">
        <v>40</v>
      </c>
      <c r="B18" s="73"/>
      <c r="C18" s="93"/>
      <c r="D18" s="73">
        <f t="shared" si="0"/>
        <v>22.542529132342125</v>
      </c>
      <c r="E18" s="90">
        <v>496391</v>
      </c>
      <c r="F18" s="69"/>
      <c r="G18" s="89"/>
      <c r="H18" s="89"/>
      <c r="AB18" s="58"/>
      <c r="AE18" s="58"/>
    </row>
    <row r="19" spans="1:31">
      <c r="A19" s="94" t="s">
        <v>39</v>
      </c>
      <c r="B19" s="73"/>
      <c r="C19" s="93"/>
      <c r="D19" s="73">
        <f t="shared" si="0"/>
        <v>5.4512629313085252</v>
      </c>
      <c r="E19" s="90">
        <v>120037.9</v>
      </c>
      <c r="F19" s="69"/>
      <c r="G19" s="89"/>
      <c r="H19" s="89"/>
      <c r="I19" s="57"/>
      <c r="AB19" s="57"/>
      <c r="AE19" s="57"/>
    </row>
    <row r="20" spans="1:31">
      <c r="A20" s="94" t="s">
        <v>38</v>
      </c>
      <c r="B20" s="73"/>
      <c r="C20" s="93"/>
      <c r="D20" s="73">
        <f t="shared" si="0"/>
        <v>3.9338834343012321</v>
      </c>
      <c r="E20" s="90">
        <v>86624.9</v>
      </c>
      <c r="F20" s="65"/>
      <c r="G20" s="89"/>
      <c r="H20" s="59"/>
    </row>
    <row r="21" spans="1:31">
      <c r="A21" s="92" t="s">
        <v>46</v>
      </c>
      <c r="B21" s="73"/>
      <c r="C21" s="91"/>
      <c r="D21" s="73">
        <f t="shared" si="0"/>
        <v>24.059531702709332</v>
      </c>
      <c r="E21" s="90">
        <v>529795.70000000007</v>
      </c>
      <c r="F21" s="65"/>
      <c r="G21" s="89"/>
      <c r="H21" s="59"/>
    </row>
    <row r="22" spans="1:31">
      <c r="A22" s="69"/>
      <c r="B22" s="69"/>
      <c r="C22" s="65"/>
      <c r="D22" s="69"/>
      <c r="E22" s="65"/>
      <c r="F22" s="65"/>
      <c r="G22" s="59"/>
      <c r="H22" s="59"/>
    </row>
    <row r="23" spans="1:31">
      <c r="A23" s="69"/>
      <c r="B23" s="69"/>
      <c r="C23" s="88"/>
      <c r="D23" s="69">
        <f>SUM(D12:D22)</f>
        <v>100</v>
      </c>
      <c r="E23" s="88">
        <f>SUM(E12:E21)</f>
        <v>2202020</v>
      </c>
      <c r="F23" s="87">
        <f>C23+E23</f>
        <v>2202020</v>
      </c>
      <c r="G23" s="86"/>
      <c r="H23" s="86"/>
    </row>
    <row r="24" spans="1:31">
      <c r="A24" s="69"/>
      <c r="B24" s="69"/>
      <c r="C24" s="69"/>
      <c r="D24" s="69"/>
      <c r="E24" s="69"/>
      <c r="F24" s="65"/>
      <c r="G24" s="59"/>
      <c r="H24" s="59"/>
    </row>
    <row r="25" spans="1:31" ht="15.75">
      <c r="A25" s="85"/>
      <c r="B25" s="65"/>
      <c r="C25" s="69"/>
      <c r="D25" s="69"/>
      <c r="E25" s="65"/>
      <c r="F25" s="65"/>
      <c r="G25" s="59"/>
      <c r="H25" s="59"/>
    </row>
    <row r="26" spans="1:31" ht="14.25" customHeight="1">
      <c r="A26" s="65"/>
      <c r="B26" s="84"/>
      <c r="C26" s="83"/>
      <c r="D26" s="82"/>
      <c r="E26" s="65"/>
      <c r="F26" s="65"/>
      <c r="G26" s="59"/>
      <c r="H26" s="59"/>
    </row>
    <row r="27" spans="1:31">
      <c r="A27" s="81"/>
      <c r="B27" s="80"/>
      <c r="C27" s="78"/>
      <c r="D27" s="80"/>
      <c r="E27" s="79"/>
      <c r="F27" s="65"/>
      <c r="G27" s="59"/>
      <c r="H27" s="59"/>
    </row>
    <row r="28" spans="1:31">
      <c r="A28" s="76" t="s">
        <v>34</v>
      </c>
      <c r="B28" s="75" t="s">
        <v>30</v>
      </c>
      <c r="C28" s="78"/>
      <c r="D28" s="65"/>
      <c r="E28" s="75"/>
      <c r="F28" s="65"/>
      <c r="G28" s="59"/>
      <c r="H28" s="59"/>
    </row>
    <row r="29" spans="1:31">
      <c r="A29" s="65"/>
      <c r="B29" s="71"/>
      <c r="C29" s="77"/>
      <c r="D29" s="65"/>
      <c r="E29" s="75"/>
      <c r="F29" s="65"/>
      <c r="G29" s="59"/>
      <c r="H29" s="59"/>
    </row>
    <row r="30" spans="1:31">
      <c r="A30" s="76" t="s">
        <v>45</v>
      </c>
      <c r="B30" s="75" t="s">
        <v>44</v>
      </c>
      <c r="C30" s="75" t="s">
        <v>43</v>
      </c>
      <c r="D30" s="75"/>
      <c r="E30" s="75"/>
      <c r="F30" s="75"/>
      <c r="G30" s="74"/>
      <c r="H30" s="74"/>
    </row>
    <row r="31" spans="1:31">
      <c r="A31" s="69"/>
      <c r="B31" s="73"/>
      <c r="C31" s="71"/>
      <c r="D31" s="62"/>
      <c r="E31" s="71"/>
      <c r="F31" s="62"/>
      <c r="G31" s="60"/>
      <c r="H31" s="60"/>
    </row>
    <row r="32" spans="1:31">
      <c r="A32" s="69" t="s">
        <v>42</v>
      </c>
      <c r="B32" s="68">
        <f>+C32/$C$38*100</f>
        <v>1.2222009202453988E-2</v>
      </c>
      <c r="C32" s="72">
        <v>5.0999999999999996</v>
      </c>
      <c r="D32" s="62"/>
      <c r="E32" s="71"/>
      <c r="F32" s="62"/>
      <c r="G32" s="60"/>
      <c r="H32" s="60"/>
    </row>
    <row r="33" spans="1:32">
      <c r="A33" s="69" t="s">
        <v>41</v>
      </c>
      <c r="B33" s="68">
        <f>+C33/$C$38*100</f>
        <v>0.18548696319018407</v>
      </c>
      <c r="C33" s="72">
        <v>77.400000000000006</v>
      </c>
      <c r="D33" s="62"/>
      <c r="E33" s="71"/>
      <c r="F33" s="62"/>
      <c r="G33" s="60"/>
      <c r="H33" s="60"/>
      <c r="AF33" s="58"/>
    </row>
    <row r="34" spans="1:32">
      <c r="A34" s="69" t="s">
        <v>40</v>
      </c>
      <c r="B34" s="68">
        <f>+C34/$C$38*100</f>
        <v>24.13703029141104</v>
      </c>
      <c r="C34" s="67">
        <v>10071.9</v>
      </c>
      <c r="D34" s="62"/>
      <c r="E34" s="62"/>
      <c r="F34" s="62"/>
      <c r="G34" s="60"/>
      <c r="H34" s="60"/>
      <c r="AF34" s="66"/>
    </row>
    <row r="35" spans="1:32">
      <c r="A35" s="69" t="s">
        <v>39</v>
      </c>
      <c r="B35" s="68">
        <f>+C35/$C$38*100</f>
        <v>50.960745782208591</v>
      </c>
      <c r="C35" s="67">
        <v>21264.9</v>
      </c>
      <c r="D35" s="62"/>
      <c r="E35" s="70"/>
      <c r="F35" s="62"/>
      <c r="G35" s="60"/>
      <c r="H35" s="60"/>
      <c r="AF35" s="57"/>
    </row>
    <row r="36" spans="1:32">
      <c r="A36" s="69" t="s">
        <v>38</v>
      </c>
      <c r="B36" s="68">
        <f>+C36/$C$38*100</f>
        <v>24.704514953987733</v>
      </c>
      <c r="C36" s="67">
        <v>10308.700000000001</v>
      </c>
      <c r="D36" s="62"/>
      <c r="E36" s="63"/>
      <c r="F36" s="62"/>
      <c r="G36" s="60"/>
      <c r="H36" s="60"/>
      <c r="AF36" s="66"/>
    </row>
    <row r="37" spans="1:32">
      <c r="A37" s="65"/>
      <c r="B37" s="65"/>
      <c r="C37" s="67"/>
      <c r="D37" s="62"/>
      <c r="E37" s="63"/>
      <c r="F37" s="62"/>
      <c r="G37" s="60"/>
      <c r="H37" s="60"/>
      <c r="AF37" s="66"/>
    </row>
    <row r="38" spans="1:32">
      <c r="A38" s="65"/>
      <c r="B38" s="62">
        <f>SUM(B31:B36)</f>
        <v>100</v>
      </c>
      <c r="C38" s="64">
        <f>SUM(C31:C36)</f>
        <v>41728</v>
      </c>
      <c r="D38" s="62"/>
      <c r="E38" s="63"/>
      <c r="F38" s="62"/>
      <c r="G38" s="60"/>
      <c r="H38" s="60"/>
      <c r="AF38" s="57"/>
    </row>
    <row r="39" spans="1:32">
      <c r="A39" s="59"/>
      <c r="B39" s="59"/>
      <c r="C39" s="59"/>
      <c r="D39" s="60"/>
      <c r="E39" s="61"/>
      <c r="F39" s="60"/>
      <c r="G39" s="60"/>
      <c r="H39" s="60"/>
      <c r="AF39" s="57"/>
    </row>
    <row r="40" spans="1:32">
      <c r="A40" s="59"/>
      <c r="B40" s="59"/>
      <c r="C40" s="59"/>
      <c r="D40" s="60"/>
      <c r="E40" s="61"/>
      <c r="F40" s="60"/>
      <c r="G40" s="60"/>
      <c r="H40" s="60"/>
      <c r="AC40" s="56"/>
      <c r="AF40" s="58"/>
    </row>
    <row r="41" spans="1:32">
      <c r="A41" s="59"/>
      <c r="B41" s="59"/>
      <c r="C41" s="59"/>
      <c r="D41" s="59"/>
      <c r="E41" s="59"/>
      <c r="F41" s="59"/>
      <c r="G41" s="59"/>
      <c r="H41" s="59"/>
      <c r="AC41" s="56"/>
      <c r="AF41" s="58"/>
    </row>
    <row r="42" spans="1:32">
      <c r="AC42" s="56"/>
      <c r="AF42" s="57"/>
    </row>
    <row r="43" spans="1:32">
      <c r="U43" s="49" t="s">
        <v>37</v>
      </c>
      <c r="AC43" s="56"/>
    </row>
    <row r="44" spans="1:32">
      <c r="A44" s="53"/>
      <c r="B44" s="52"/>
      <c r="C44" s="52"/>
      <c r="D44" s="51"/>
      <c r="E44" s="50"/>
    </row>
    <row r="45" spans="1:32">
      <c r="A45" s="53"/>
      <c r="B45" s="52"/>
      <c r="C45" s="52"/>
      <c r="D45" s="51"/>
      <c r="E45" s="50"/>
    </row>
    <row r="46" spans="1:32">
      <c r="A46" s="53"/>
      <c r="B46" s="52"/>
      <c r="C46" s="52"/>
      <c r="D46" s="51"/>
      <c r="E46" s="50"/>
      <c r="V46" s="55"/>
    </row>
    <row r="47" spans="1:32">
      <c r="A47" s="53"/>
      <c r="B47" s="52"/>
      <c r="C47" s="52"/>
      <c r="D47" s="51"/>
      <c r="E47" s="50"/>
    </row>
    <row r="48" spans="1:32">
      <c r="A48" s="53"/>
      <c r="B48" s="52"/>
      <c r="C48" s="52"/>
      <c r="D48" s="51"/>
      <c r="E48" s="50"/>
    </row>
    <row r="49" spans="1:5">
      <c r="A49" s="53"/>
      <c r="B49" s="52"/>
      <c r="C49" s="52"/>
      <c r="D49" s="51"/>
      <c r="E49" s="50"/>
    </row>
    <row r="50" spans="1:5">
      <c r="A50" s="54"/>
      <c r="B50" s="52"/>
      <c r="C50" s="52"/>
      <c r="D50" s="51"/>
      <c r="E50" s="50"/>
    </row>
    <row r="51" spans="1:5">
      <c r="A51" s="53"/>
      <c r="B51" s="52"/>
      <c r="C51" s="52"/>
      <c r="D51" s="51"/>
      <c r="E51" s="50"/>
    </row>
    <row r="52" spans="1:5">
      <c r="A52" s="53"/>
      <c r="B52" s="52"/>
      <c r="C52" s="52"/>
      <c r="D52" s="51"/>
      <c r="E52" s="50"/>
    </row>
    <row r="53" spans="1:5">
      <c r="A53" s="53"/>
      <c r="B53" s="52"/>
      <c r="C53" s="52"/>
      <c r="D53" s="51"/>
      <c r="E53" s="50"/>
    </row>
  </sheetData>
  <mergeCells count="3">
    <mergeCell ref="B11:C11"/>
    <mergeCell ref="J4:AB4"/>
    <mergeCell ref="J5:AB5"/>
  </mergeCells>
  <printOptions horizontalCentered="1"/>
  <pageMargins left="0.19685039370078741" right="0.19685039370078741" top="0.39370078740157483" bottom="0.39370078740157483" header="0" footer="0"/>
  <pageSetup paperSize="9" scale="3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9.3.3_A</vt:lpstr>
      <vt:lpstr>Gráf-09.3.3_A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2020-09-18T14:19:28Z</dcterms:created>
  <dcterms:modified xsi:type="dcterms:W3CDTF">2020-09-18T16:40:27Z</dcterms:modified>
</cp:coreProperties>
</file>