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9.6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K32" i="1" l="1"/>
  <c r="F32" i="1"/>
  <c r="K31" i="1"/>
  <c r="F31" i="1"/>
  <c r="K30" i="1"/>
  <c r="F30" i="1"/>
  <c r="K29" i="1"/>
  <c r="F29" i="1"/>
  <c r="J28" i="1"/>
  <c r="I28" i="1"/>
  <c r="E28" i="1"/>
  <c r="D28" i="1"/>
  <c r="K26" i="1"/>
  <c r="F26" i="1"/>
  <c r="K25" i="1"/>
  <c r="F25" i="1"/>
  <c r="K24" i="1"/>
  <c r="F24" i="1"/>
  <c r="J23" i="1"/>
  <c r="K23" i="1" s="1"/>
  <c r="I23" i="1"/>
  <c r="E23" i="1"/>
  <c r="D23" i="1"/>
  <c r="F23" i="1" s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J12" i="1"/>
  <c r="I12" i="1"/>
  <c r="E12" i="1"/>
  <c r="E10" i="1" s="1"/>
  <c r="G32" i="1" s="1"/>
  <c r="D12" i="1"/>
  <c r="F12" i="1" s="1"/>
  <c r="J10" i="1"/>
  <c r="L32" i="1" s="1"/>
  <c r="I10" i="1"/>
  <c r="L12" i="1" l="1"/>
  <c r="L23" i="1"/>
  <c r="F28" i="1"/>
  <c r="G28" i="1"/>
  <c r="G12" i="1"/>
  <c r="G23" i="1"/>
  <c r="K28" i="1"/>
  <c r="K10" i="1"/>
  <c r="K12" i="1"/>
  <c r="L28" i="1"/>
  <c r="G14" i="1"/>
  <c r="G15" i="1"/>
  <c r="G16" i="1"/>
  <c r="G17" i="1"/>
  <c r="G18" i="1"/>
  <c r="G19" i="1"/>
  <c r="G20" i="1"/>
  <c r="G21" i="1"/>
  <c r="G24" i="1"/>
  <c r="G25" i="1"/>
  <c r="G26" i="1"/>
  <c r="G29" i="1"/>
  <c r="G30" i="1"/>
  <c r="G31" i="1"/>
  <c r="D10" i="1"/>
  <c r="F10" i="1" s="1"/>
  <c r="L14" i="1"/>
  <c r="L15" i="1"/>
  <c r="L16" i="1"/>
  <c r="L17" i="1"/>
  <c r="L18" i="1"/>
  <c r="L19" i="1"/>
  <c r="L20" i="1"/>
  <c r="L21" i="1"/>
  <c r="L24" i="1"/>
  <c r="L25" i="1"/>
  <c r="L26" i="1"/>
  <c r="L29" i="1"/>
  <c r="L30" i="1"/>
  <c r="L31" i="1"/>
  <c r="G10" i="1" l="1"/>
  <c r="L10" i="1"/>
</calcChain>
</file>

<file path=xl/sharedStrings.xml><?xml version="1.0" encoding="utf-8"?>
<sst xmlns="http://schemas.openxmlformats.org/spreadsheetml/2006/main" count="40" uniqueCount="38">
  <si>
    <t>9.6.  Ejecución Presupuestaria (en millones de Guaraníes) de los Ingresos de la Administración Central por año, según Concepto. Periodo 2016-2017</t>
  </si>
  <si>
    <t>Concepto</t>
  </si>
  <si>
    <t>Ejercicio Fiscal 2016</t>
  </si>
  <si>
    <t>Ejercicio Fiscal 2017</t>
  </si>
  <si>
    <t>(1)</t>
  </si>
  <si>
    <t>(2)</t>
  </si>
  <si>
    <t>(3)</t>
  </si>
  <si>
    <t>(4)</t>
  </si>
  <si>
    <t>(5)</t>
  </si>
  <si>
    <t>(6)</t>
  </si>
  <si>
    <t>(7)</t>
  </si>
  <si>
    <t>(8)</t>
  </si>
  <si>
    <t>Presupuesto Ajustado</t>
  </si>
  <si>
    <t xml:space="preserve">Ejecución </t>
  </si>
  <si>
    <t>% Ejecución (2)/(1)</t>
  </si>
  <si>
    <t>% Participación (2)</t>
  </si>
  <si>
    <t>% Ejecución (6)/(5)</t>
  </si>
  <si>
    <t>% Participación (6)</t>
  </si>
  <si>
    <t>Totales (A+B+C)</t>
  </si>
  <si>
    <t>A) INGRESOS CORRIENTES</t>
  </si>
  <si>
    <t>Ingresos Tributarios</t>
  </si>
  <si>
    <t>Contribuciones a la Seguridad Social</t>
  </si>
  <si>
    <t>Ingresos no Tributarios</t>
  </si>
  <si>
    <t>Venta de bienes y servicios de la Administración Pública</t>
  </si>
  <si>
    <t>Transferencias Corrientes</t>
  </si>
  <si>
    <t>Rentas de la Propiedad</t>
  </si>
  <si>
    <t>Donaciones Corrientes</t>
  </si>
  <si>
    <t>Otros Recursos Corrientes</t>
  </si>
  <si>
    <t>B) INGRESOS DE CAPITAL</t>
  </si>
  <si>
    <t>Venta de Activos</t>
  </si>
  <si>
    <t>Donaciones de Capital</t>
  </si>
  <si>
    <t>Otros Recursos de Capital</t>
  </si>
  <si>
    <t>C) RECURSOS DE FINANCIAMIENTO</t>
  </si>
  <si>
    <t>Endeudamiento Interno</t>
  </si>
  <si>
    <t>Endeudamiento Externo</t>
  </si>
  <si>
    <t>Recuperación de Préstamo</t>
  </si>
  <si>
    <t>Saldo inicial de caja</t>
  </si>
  <si>
    <r>
      <t>Fuente:</t>
    </r>
    <r>
      <rPr>
        <sz val="9"/>
        <rFont val="Times New Roman"/>
        <family val="1"/>
      </rPr>
      <t xml:space="preserve"> Subsecretaría de Estado de Economía. Dirección de Política Macro-Fiscal. Ministerio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</si>
</sst>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#,##0.0000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12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16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7" fillId="20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4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8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17" fillId="32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6" fillId="2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167" fontId="11" fillId="6" borderId="4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167" fontId="13" fillId="7" borderId="7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7" fontId="12" fillId="0" borderId="6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8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9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3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17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1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5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167" fontId="17" fillId="29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167" fontId="9" fillId="5" borderId="4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6" fillId="54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67" fontId="7" fillId="3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0" fillId="0" borderId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6" fillId="0" borderId="0" applyNumberFormat="0" applyBorder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6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167" fontId="8" fillId="4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0" fillId="56" borderId="20" applyNumberFormat="0" applyFont="0" applyAlignment="0" applyProtection="0"/>
    <xf numFmtId="167" fontId="20" fillId="56" borderId="20" applyNumberFormat="0" applyFont="0" applyAlignment="0" applyProtection="0"/>
    <xf numFmtId="167" fontId="20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167" fontId="10" fillId="6" borderId="5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167" fontId="3" fillId="0" borderId="1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167" fontId="4" fillId="0" borderId="2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167" fontId="5" fillId="0" borderId="3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167" fontId="16" fillId="0" borderId="9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</cellStyleXfs>
  <cellXfs count="68">
    <xf numFmtId="0" fontId="0" fillId="0" borderId="0" xfId="0"/>
    <xf numFmtId="0" fontId="18" fillId="0" borderId="0" xfId="0" applyFont="1" applyFill="1"/>
    <xf numFmtId="0" fontId="19" fillId="0" borderId="0" xfId="0" applyFont="1" applyFill="1" applyBorder="1"/>
    <xf numFmtId="0" fontId="18" fillId="0" borderId="0" xfId="1" applyFont="1" applyFill="1" applyAlignment="1" applyProtection="1">
      <alignment horizontal="left"/>
    </xf>
    <xf numFmtId="0" fontId="18" fillId="0" borderId="0" xfId="2" applyFont="1" applyFill="1"/>
    <xf numFmtId="0" fontId="18" fillId="0" borderId="0" xfId="3" applyFont="1" applyFill="1"/>
    <xf numFmtId="0" fontId="18" fillId="0" borderId="10" xfId="1" applyFont="1" applyFill="1" applyBorder="1" applyAlignment="1" applyProtection="1">
      <alignment horizontal="center"/>
    </xf>
    <xf numFmtId="0" fontId="18" fillId="0" borderId="0" xfId="3" applyFont="1" applyFill="1" applyBorder="1"/>
    <xf numFmtId="0" fontId="19" fillId="0" borderId="0" xfId="0" applyFont="1" applyFill="1"/>
    <xf numFmtId="0" fontId="18" fillId="0" borderId="10" xfId="1" quotePrefix="1" applyFont="1" applyFill="1" applyBorder="1" applyAlignment="1" applyProtection="1">
      <alignment horizontal="center"/>
    </xf>
    <xf numFmtId="0" fontId="18" fillId="0" borderId="0" xfId="1" quotePrefix="1" applyFont="1" applyFill="1" applyBorder="1" applyAlignment="1" applyProtection="1">
      <alignment horizontal="center"/>
    </xf>
    <xf numFmtId="0" fontId="21" fillId="0" borderId="0" xfId="0" applyFont="1" applyFill="1"/>
    <xf numFmtId="0" fontId="18" fillId="0" borderId="0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2" fillId="0" borderId="0" xfId="0" applyFont="1" applyFill="1"/>
    <xf numFmtId="0" fontId="18" fillId="0" borderId="14" xfId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>
      <alignment horizontal="left" vertical="center" indent="3"/>
    </xf>
    <xf numFmtId="0" fontId="18" fillId="0" borderId="0" xfId="1" applyFont="1" applyFill="1" applyAlignment="1" applyProtection="1">
      <alignment horizontal="right"/>
    </xf>
    <xf numFmtId="0" fontId="18" fillId="0" borderId="0" xfId="1" applyFont="1" applyFill="1" applyAlignment="1">
      <alignment horizontal="right"/>
    </xf>
    <xf numFmtId="0" fontId="18" fillId="0" borderId="0" xfId="1" quotePrefix="1" applyFont="1" applyFill="1" applyAlignment="1" applyProtection="1">
      <alignment horizontal="right"/>
    </xf>
    <xf numFmtId="0" fontId="23" fillId="0" borderId="0" xfId="1" applyFont="1" applyFill="1" applyAlignment="1" applyProtection="1">
      <alignment horizontal="left" indent="3"/>
    </xf>
    <xf numFmtId="3" fontId="23" fillId="0" borderId="0" xfId="1" applyNumberFormat="1" applyFont="1" applyFill="1" applyAlignment="1" applyProtection="1">
      <alignment horizontal="right" indent="1"/>
    </xf>
    <xf numFmtId="164" fontId="23" fillId="0" borderId="0" xfId="1" applyNumberFormat="1" applyFont="1" applyFill="1" applyAlignment="1" applyProtection="1">
      <alignment horizontal="right" indent="1"/>
    </xf>
    <xf numFmtId="164" fontId="23" fillId="0" borderId="0" xfId="1" applyNumberFormat="1" applyFont="1" applyFill="1" applyAlignment="1" applyProtection="1">
      <alignment horizontal="right" indent="2"/>
    </xf>
    <xf numFmtId="0" fontId="18" fillId="0" borderId="0" xfId="3" applyFont="1" applyFill="1" applyAlignment="1">
      <alignment horizontal="left" indent="3"/>
    </xf>
    <xf numFmtId="3" fontId="18" fillId="0" borderId="0" xfId="1" applyNumberFormat="1" applyFont="1" applyFill="1" applyAlignment="1">
      <alignment horizontal="right" indent="1"/>
    </xf>
    <xf numFmtId="164" fontId="18" fillId="0" borderId="0" xfId="1" applyNumberFormat="1" applyFont="1" applyFill="1" applyAlignment="1">
      <alignment horizontal="right" indent="1"/>
    </xf>
    <xf numFmtId="164" fontId="18" fillId="0" borderId="0" xfId="1" applyNumberFormat="1" applyFont="1" applyFill="1" applyAlignment="1">
      <alignment horizontal="right" indent="2"/>
    </xf>
    <xf numFmtId="0" fontId="24" fillId="0" borderId="0" xfId="0" applyFont="1" applyFill="1"/>
    <xf numFmtId="0" fontId="23" fillId="0" borderId="0" xfId="3" applyFont="1" applyFill="1"/>
    <xf numFmtId="3" fontId="18" fillId="0" borderId="0" xfId="1" applyNumberFormat="1" applyFont="1" applyFill="1" applyAlignment="1" applyProtection="1">
      <alignment horizontal="right" indent="1"/>
    </xf>
    <xf numFmtId="164" fontId="18" fillId="0" borderId="0" xfId="1" applyNumberFormat="1" applyFont="1" applyFill="1" applyAlignment="1" applyProtection="1">
      <alignment horizontal="right" indent="1"/>
    </xf>
    <xf numFmtId="164" fontId="18" fillId="0" borderId="0" xfId="1" applyNumberFormat="1" applyFont="1" applyFill="1" applyAlignment="1" applyProtection="1">
      <alignment horizontal="right" indent="2"/>
    </xf>
    <xf numFmtId="0" fontId="18" fillId="0" borderId="0" xfId="1" applyFont="1" applyFill="1" applyAlignment="1" applyProtection="1">
      <alignment horizontal="left" indent="3"/>
    </xf>
    <xf numFmtId="3" fontId="18" fillId="0" borderId="0" xfId="1" applyNumberFormat="1" applyFont="1" applyFill="1" applyBorder="1" applyAlignment="1" applyProtection="1">
      <alignment horizontal="right" indent="1"/>
    </xf>
    <xf numFmtId="164" fontId="18" fillId="0" borderId="0" xfId="1" applyNumberFormat="1" applyFont="1" applyFill="1" applyBorder="1" applyAlignment="1" applyProtection="1">
      <alignment horizontal="right" indent="1"/>
    </xf>
    <xf numFmtId="164" fontId="18" fillId="0" borderId="0" xfId="1" applyNumberFormat="1" applyFont="1" applyFill="1" applyBorder="1" applyAlignment="1" applyProtection="1">
      <alignment horizontal="right" indent="2"/>
    </xf>
    <xf numFmtId="0" fontId="24" fillId="0" borderId="0" xfId="0" applyFont="1" applyFill="1" applyBorder="1" applyAlignment="1">
      <alignment horizontal="left" vertical="top" wrapText="1"/>
    </xf>
    <xf numFmtId="3" fontId="18" fillId="0" borderId="0" xfId="1" applyNumberFormat="1" applyFont="1" applyFill="1" applyBorder="1" applyAlignment="1" applyProtection="1">
      <alignment horizontal="right" indent="1"/>
      <protection locked="0"/>
    </xf>
    <xf numFmtId="3" fontId="23" fillId="0" borderId="0" xfId="3" applyNumberFormat="1" applyFont="1" applyFill="1"/>
    <xf numFmtId="3" fontId="23" fillId="0" borderId="0" xfId="1" applyNumberFormat="1" applyFont="1" applyFill="1" applyAlignment="1" applyProtection="1">
      <alignment horizontal="right"/>
    </xf>
    <xf numFmtId="0" fontId="18" fillId="0" borderId="16" xfId="0" applyFont="1" applyFill="1" applyBorder="1"/>
    <xf numFmtId="165" fontId="18" fillId="0" borderId="16" xfId="0" applyNumberFormat="1" applyFont="1" applyFill="1" applyBorder="1" applyAlignment="1">
      <alignment horizontal="right"/>
    </xf>
    <xf numFmtId="165" fontId="18" fillId="0" borderId="16" xfId="0" applyNumberFormat="1" applyFont="1" applyFill="1" applyBorder="1" applyAlignment="1" applyProtection="1">
      <alignment horizontal="right"/>
    </xf>
    <xf numFmtId="165" fontId="18" fillId="0" borderId="16" xfId="0" applyNumberFormat="1" applyFont="1" applyFill="1" applyBorder="1" applyAlignment="1" applyProtection="1">
      <alignment horizontal="right" indent="1"/>
    </xf>
    <xf numFmtId="165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/>
    <xf numFmtId="0" fontId="18" fillId="0" borderId="0" xfId="0" applyFont="1" applyFill="1" applyBorder="1"/>
    <xf numFmtId="3" fontId="18" fillId="0" borderId="0" xfId="0" applyNumberFormat="1" applyFont="1" applyFill="1" applyAlignment="1" applyProtection="1">
      <alignment horizontal="right"/>
    </xf>
    <xf numFmtId="0" fontId="18" fillId="33" borderId="0" xfId="0" applyFont="1" applyFill="1"/>
    <xf numFmtId="0" fontId="25" fillId="0" borderId="0" xfId="0" applyFont="1" applyFill="1"/>
    <xf numFmtId="0" fontId="26" fillId="0" borderId="0" xfId="1" applyFont="1" applyFill="1" applyAlignment="1" applyProtection="1">
      <alignment horizontal="left"/>
    </xf>
    <xf numFmtId="3" fontId="27" fillId="0" borderId="0" xfId="1" applyNumberFormat="1" applyFont="1" applyFill="1"/>
    <xf numFmtId="0" fontId="27" fillId="0" borderId="0" xfId="1" applyFont="1" applyFill="1"/>
    <xf numFmtId="0" fontId="27" fillId="0" borderId="0" xfId="1" applyFont="1" applyFill="1" applyAlignment="1">
      <alignment horizontal="center"/>
    </xf>
    <xf numFmtId="0" fontId="27" fillId="0" borderId="0" xfId="1" applyFont="1" applyFill="1" applyBorder="1"/>
    <xf numFmtId="3" fontId="18" fillId="0" borderId="0" xfId="3" applyNumberFormat="1" applyFont="1" applyFill="1"/>
    <xf numFmtId="166" fontId="18" fillId="0" borderId="0" xfId="3" applyNumberFormat="1" applyFont="1" applyFill="1"/>
    <xf numFmtId="0" fontId="18" fillId="0" borderId="14" xfId="1" applyFont="1" applyFill="1" applyBorder="1" applyAlignment="1" applyProtection="1">
      <alignment horizontal="center" vertical="center" wrapText="1"/>
    </xf>
    <xf numFmtId="0" fontId="18" fillId="0" borderId="15" xfId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 applyProtection="1">
      <alignment horizontal="left" vertical="center" indent="3"/>
    </xf>
    <xf numFmtId="0" fontId="18" fillId="0" borderId="0" xfId="1" applyFont="1" applyFill="1" applyBorder="1" applyAlignment="1" applyProtection="1">
      <alignment horizontal="left" vertical="center" indent="3"/>
    </xf>
    <xf numFmtId="0" fontId="18" fillId="0" borderId="14" xfId="1" applyFont="1" applyFill="1" applyBorder="1" applyAlignment="1" applyProtection="1">
      <alignment horizontal="left" vertical="center" indent="3"/>
    </xf>
    <xf numFmtId="0" fontId="18" fillId="0" borderId="11" xfId="1" applyFont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8" fillId="0" borderId="13" xfId="1" applyFont="1" applyFill="1" applyBorder="1" applyAlignment="1" applyProtection="1">
      <alignment horizontal="center"/>
    </xf>
    <xf numFmtId="0" fontId="18" fillId="0" borderId="14" xfId="1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</cellXfs>
  <cellStyles count="42754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7543"/>
    <cellStyle name="Normal 2 2 2 10" xfId="7544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3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"/>
    <cellStyle name="Normal 3 2 3 2" xfId="24978"/>
    <cellStyle name="Normal 3 2 4" xfId="24979"/>
    <cellStyle name="Normal 3 2 4 2" xfId="24980"/>
    <cellStyle name="Normal 3 2 4 2 2" xfId="24981"/>
    <cellStyle name="Normal 3 2 4 2 2 2" xfId="24982"/>
    <cellStyle name="Normal 3 2 4 2 3" xfId="24983"/>
    <cellStyle name="Normal 3 2 4 3" xfId="24984"/>
    <cellStyle name="Normal 3 2 4 4" xfId="24985"/>
    <cellStyle name="Normal 3 2 5" xfId="24986"/>
    <cellStyle name="Normal 3 2 5 2" xfId="24987"/>
    <cellStyle name="Normal 3 2 5 3" xfId="24988"/>
    <cellStyle name="Normal 3 2 5 3 2" xfId="24989"/>
    <cellStyle name="Normal 3 2 5 4" xfId="24990"/>
    <cellStyle name="Normal 3 2 6" xfId="24991"/>
    <cellStyle name="Normal 3 2 6 2" xfId="24992"/>
    <cellStyle name="Normal 3 2 7" xfId="24993"/>
    <cellStyle name="Normal 3 2 8" xfId="24994"/>
    <cellStyle name="Normal 3 2 9" xfId="24995"/>
    <cellStyle name="Normal 3 3" xfId="24996"/>
    <cellStyle name="Normal 3 3 2" xfId="24997"/>
    <cellStyle name="Normal 3 3 2 2" xfId="24998"/>
    <cellStyle name="Normal 3 3 2 3" xfId="24999"/>
    <cellStyle name="Normal 3 3 3" xfId="25000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S41"/>
  <sheetViews>
    <sheetView showGridLines="0" tabSelected="1" zoomScale="85" zoomScaleNormal="85" workbookViewId="0">
      <selection activeCell="C24" sqref="C24"/>
    </sheetView>
  </sheetViews>
  <sheetFormatPr baseColWidth="10" defaultColWidth="11.42578125" defaultRowHeight="15"/>
  <cols>
    <col min="1" max="1" width="2.7109375" style="8" customWidth="1"/>
    <col min="2" max="2" width="2.5703125" style="5" customWidth="1"/>
    <col min="3" max="3" width="67.85546875" style="5" customWidth="1"/>
    <col min="4" max="4" width="13.42578125" style="5" customWidth="1"/>
    <col min="5" max="5" width="14.140625" style="5" customWidth="1"/>
    <col min="6" max="6" width="13.28515625" style="5" customWidth="1"/>
    <col min="7" max="7" width="13.140625" style="5" customWidth="1"/>
    <col min="8" max="8" width="3" style="5" customWidth="1"/>
    <col min="9" max="9" width="14.5703125" style="5" customWidth="1"/>
    <col min="10" max="10" width="14.28515625" style="5" customWidth="1"/>
    <col min="11" max="11" width="12" style="5" customWidth="1"/>
    <col min="12" max="12" width="13.140625" style="5" customWidth="1"/>
    <col min="13" max="13" width="8.28515625" style="5" customWidth="1"/>
    <col min="14" max="14" width="12" style="5" bestFit="1" customWidth="1"/>
    <col min="15" max="15" width="14.7109375" style="5" bestFit="1" customWidth="1"/>
    <col min="16" max="16384" width="11.42578125" style="5"/>
  </cols>
  <sheetData>
    <row r="2" spans="1:14" s="1" customFormat="1" ht="15" customHeight="1">
      <c r="B2" s="1" t="s">
        <v>0</v>
      </c>
    </row>
    <row r="3" spans="1:14" ht="5.0999999999999996" customHeight="1">
      <c r="A3" s="2"/>
      <c r="B3" s="3"/>
      <c r="C3" s="3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2"/>
      <c r="B4" s="60" t="s">
        <v>1</v>
      </c>
      <c r="C4" s="60"/>
      <c r="D4" s="63" t="s">
        <v>2</v>
      </c>
      <c r="E4" s="64"/>
      <c r="F4" s="64"/>
      <c r="G4" s="65"/>
      <c r="H4" s="6"/>
      <c r="I4" s="63" t="s">
        <v>3</v>
      </c>
      <c r="J4" s="64"/>
      <c r="K4" s="64"/>
      <c r="L4" s="65"/>
      <c r="M4" s="7"/>
    </row>
    <row r="5" spans="1:14" ht="15" customHeight="1">
      <c r="B5" s="61"/>
      <c r="C5" s="61"/>
      <c r="D5" s="9" t="s">
        <v>4</v>
      </c>
      <c r="E5" s="9" t="s">
        <v>5</v>
      </c>
      <c r="F5" s="9" t="s">
        <v>6</v>
      </c>
      <c r="G5" s="9" t="s">
        <v>7</v>
      </c>
      <c r="H5" s="10"/>
      <c r="I5" s="9" t="s">
        <v>8</v>
      </c>
      <c r="J5" s="9" t="s">
        <v>9</v>
      </c>
      <c r="K5" s="9" t="s">
        <v>10</v>
      </c>
      <c r="L5" s="9" t="s">
        <v>11</v>
      </c>
    </row>
    <row r="6" spans="1:14" ht="18" customHeight="1">
      <c r="A6" s="11"/>
      <c r="B6" s="61"/>
      <c r="C6" s="61"/>
      <c r="D6" s="58" t="s">
        <v>12</v>
      </c>
      <c r="E6" s="66" t="s">
        <v>13</v>
      </c>
      <c r="F6" s="58" t="s">
        <v>14</v>
      </c>
      <c r="G6" s="58" t="s">
        <v>15</v>
      </c>
      <c r="H6" s="12"/>
      <c r="I6" s="58" t="s">
        <v>12</v>
      </c>
      <c r="J6" s="66" t="s">
        <v>13</v>
      </c>
      <c r="K6" s="58" t="s">
        <v>16</v>
      </c>
      <c r="L6" s="58" t="s">
        <v>17</v>
      </c>
      <c r="N6" s="13"/>
    </row>
    <row r="7" spans="1:14" ht="18" customHeight="1">
      <c r="A7" s="11"/>
      <c r="B7" s="61"/>
      <c r="C7" s="61"/>
      <c r="D7" s="59"/>
      <c r="E7" s="67"/>
      <c r="F7" s="59"/>
      <c r="G7" s="59"/>
      <c r="H7" s="12"/>
      <c r="I7" s="59"/>
      <c r="J7" s="67"/>
      <c r="K7" s="59"/>
      <c r="L7" s="59"/>
    </row>
    <row r="8" spans="1:14" ht="6.75" customHeight="1">
      <c r="A8" s="14"/>
      <c r="B8" s="62"/>
      <c r="C8" s="62"/>
      <c r="D8" s="59"/>
      <c r="E8" s="67"/>
      <c r="F8" s="59"/>
      <c r="G8" s="59"/>
      <c r="H8" s="15"/>
      <c r="I8" s="59"/>
      <c r="J8" s="67"/>
      <c r="K8" s="59"/>
      <c r="L8" s="59"/>
    </row>
    <row r="9" spans="1:14" ht="5.0999999999999996" customHeight="1">
      <c r="A9" s="11"/>
      <c r="B9" s="16"/>
      <c r="C9" s="16"/>
      <c r="D9" s="17"/>
      <c r="E9" s="18"/>
      <c r="F9" s="17"/>
      <c r="G9" s="19"/>
      <c r="H9" s="19"/>
      <c r="I9" s="17"/>
      <c r="J9" s="18"/>
      <c r="K9" s="17"/>
      <c r="L9" s="19"/>
    </row>
    <row r="10" spans="1:14">
      <c r="A10" s="11"/>
      <c r="B10" s="20" t="s">
        <v>18</v>
      </c>
      <c r="C10" s="20"/>
      <c r="D10" s="21">
        <f>D12+D23+D28</f>
        <v>40843606</v>
      </c>
      <c r="E10" s="21">
        <f>E12+E23+E28</f>
        <v>43889807</v>
      </c>
      <c r="F10" s="22">
        <f>IFERROR((E10/D10)*100,0)</f>
        <v>107.45820777920538</v>
      </c>
      <c r="G10" s="23">
        <f>G12+G23+G28</f>
        <v>100</v>
      </c>
      <c r="H10" s="22"/>
      <c r="I10" s="21">
        <f>I12+I23+I28</f>
        <v>42378001</v>
      </c>
      <c r="J10" s="21">
        <f>J12+J23+J28</f>
        <v>47313078</v>
      </c>
      <c r="K10" s="22">
        <f>IFERROR((J10/I10)*100,0)</f>
        <v>111.64537468390733</v>
      </c>
      <c r="L10" s="23">
        <f>L12+L23+L28</f>
        <v>100</v>
      </c>
      <c r="M10" s="8"/>
      <c r="N10" s="8"/>
    </row>
    <row r="11" spans="1:14" ht="5.0999999999999996" customHeight="1">
      <c r="A11" s="11"/>
      <c r="B11" s="24"/>
      <c r="C11" s="24"/>
      <c r="D11" s="25"/>
      <c r="E11" s="25"/>
      <c r="F11" s="26"/>
      <c r="G11" s="27"/>
      <c r="H11" s="26"/>
      <c r="I11" s="25"/>
      <c r="J11" s="25"/>
      <c r="K11" s="26"/>
      <c r="L11" s="27"/>
      <c r="M11" s="8"/>
      <c r="N11" s="8"/>
    </row>
    <row r="12" spans="1:14" s="29" customFormat="1">
      <c r="A12" s="11"/>
      <c r="B12" s="20" t="s">
        <v>19</v>
      </c>
      <c r="C12" s="20"/>
      <c r="D12" s="21">
        <f>SUM(D14:D21)</f>
        <v>31527035</v>
      </c>
      <c r="E12" s="21">
        <f>SUM(E14:E21)</f>
        <v>27979017</v>
      </c>
      <c r="F12" s="22">
        <f>IFERROR((E12/D12)*100,0)</f>
        <v>88.746109489839426</v>
      </c>
      <c r="G12" s="23">
        <f>+E12/E10*100</f>
        <v>63.748325436928901</v>
      </c>
      <c r="H12" s="22"/>
      <c r="I12" s="21">
        <f>SUM(I14:I21)</f>
        <v>32771719</v>
      </c>
      <c r="J12" s="21">
        <f>SUM(J14:J21)</f>
        <v>30378896</v>
      </c>
      <c r="K12" s="22">
        <f>IFERROR((J12/I12)*100,0)</f>
        <v>92.698512397228839</v>
      </c>
      <c r="L12" s="23">
        <f>+J12/J10*100</f>
        <v>64.208242803395706</v>
      </c>
      <c r="M12" s="28"/>
      <c r="N12" s="28"/>
    </row>
    <row r="13" spans="1:14" ht="6" customHeight="1">
      <c r="A13" s="14"/>
      <c r="B13" s="24"/>
      <c r="C13" s="24"/>
      <c r="D13" s="30"/>
      <c r="E13" s="30"/>
      <c r="F13" s="31"/>
      <c r="G13" s="32"/>
      <c r="H13" s="31"/>
      <c r="I13" s="30"/>
      <c r="J13" s="30"/>
      <c r="K13" s="31"/>
      <c r="L13" s="32"/>
      <c r="M13" s="8"/>
      <c r="N13" s="8"/>
    </row>
    <row r="14" spans="1:14" s="29" customFormat="1">
      <c r="A14" s="14"/>
      <c r="B14" s="33"/>
      <c r="C14" s="33" t="s">
        <v>20</v>
      </c>
      <c r="D14" s="30">
        <v>20674426</v>
      </c>
      <c r="E14" s="30">
        <v>19477004</v>
      </c>
      <c r="F14" s="31">
        <f t="shared" ref="F14:F21" si="0">IFERROR((E14/D14)*100,0)</f>
        <v>94.208197122377186</v>
      </c>
      <c r="G14" s="32">
        <f t="shared" ref="G14:G21" si="1">+E14/$E$10*100</f>
        <v>44.377055474406617</v>
      </c>
      <c r="H14" s="31"/>
      <c r="I14" s="34">
        <v>20725966</v>
      </c>
      <c r="J14" s="34">
        <v>21731859</v>
      </c>
      <c r="K14" s="35">
        <f t="shared" ref="K14:K21" si="2">IFERROR((J14/I14)*100,0)</f>
        <v>104.85329851453002</v>
      </c>
      <c r="L14" s="36">
        <f>+J14/$J$10*100</f>
        <v>45.932033844849407</v>
      </c>
      <c r="M14" s="37"/>
      <c r="N14" s="28"/>
    </row>
    <row r="15" spans="1:14" s="29" customFormat="1">
      <c r="A15" s="8"/>
      <c r="B15" s="33"/>
      <c r="C15" s="33" t="s">
        <v>21</v>
      </c>
      <c r="D15" s="30">
        <v>2648997</v>
      </c>
      <c r="E15" s="30">
        <v>1969471</v>
      </c>
      <c r="F15" s="31">
        <f t="shared" si="0"/>
        <v>74.347800318384657</v>
      </c>
      <c r="G15" s="32">
        <f t="shared" si="1"/>
        <v>4.4873084085332158</v>
      </c>
      <c r="H15" s="31"/>
      <c r="I15" s="30">
        <v>2232507</v>
      </c>
      <c r="J15" s="30">
        <v>2409086</v>
      </c>
      <c r="K15" s="31">
        <f t="shared" si="2"/>
        <v>107.90944888414684</v>
      </c>
      <c r="L15" s="32">
        <f t="shared" ref="L15:L31" si="3">+J15/$J$10*100</f>
        <v>5.0917972405008189</v>
      </c>
      <c r="M15" s="28"/>
      <c r="N15" s="28"/>
    </row>
    <row r="16" spans="1:14" s="29" customFormat="1">
      <c r="A16" s="8"/>
      <c r="B16" s="33"/>
      <c r="C16" s="33" t="s">
        <v>22</v>
      </c>
      <c r="D16" s="30">
        <v>4475228</v>
      </c>
      <c r="E16" s="30">
        <v>4917101</v>
      </c>
      <c r="F16" s="31">
        <f t="shared" si="0"/>
        <v>109.87375391823613</v>
      </c>
      <c r="G16" s="32">
        <f t="shared" si="1"/>
        <v>11.203286904405847</v>
      </c>
      <c r="H16" s="31"/>
      <c r="I16" s="30">
        <v>5121062</v>
      </c>
      <c r="J16" s="30">
        <v>4747858</v>
      </c>
      <c r="K16" s="31">
        <f t="shared" si="2"/>
        <v>92.712370988673825</v>
      </c>
      <c r="L16" s="32">
        <f t="shared" si="3"/>
        <v>10.034980180321391</v>
      </c>
      <c r="M16" s="28"/>
      <c r="N16" s="28"/>
    </row>
    <row r="17" spans="1:14" s="29" customFormat="1">
      <c r="A17" s="8"/>
      <c r="B17" s="33"/>
      <c r="C17" s="33" t="s">
        <v>23</v>
      </c>
      <c r="D17" s="30">
        <v>399972</v>
      </c>
      <c r="E17" s="30">
        <v>302512</v>
      </c>
      <c r="F17" s="31">
        <f t="shared" si="0"/>
        <v>75.633294330603135</v>
      </c>
      <c r="G17" s="32">
        <f t="shared" si="1"/>
        <v>0.68925342961749636</v>
      </c>
      <c r="H17" s="31"/>
      <c r="I17" s="30">
        <v>410747</v>
      </c>
      <c r="J17" s="30">
        <v>309168</v>
      </c>
      <c r="K17" s="31">
        <f t="shared" si="2"/>
        <v>75.269691561959064</v>
      </c>
      <c r="L17" s="32">
        <f t="shared" si="3"/>
        <v>0.65345146219402594</v>
      </c>
      <c r="M17" s="28"/>
      <c r="N17" s="28"/>
    </row>
    <row r="18" spans="1:14" s="29" customFormat="1">
      <c r="A18" s="8"/>
      <c r="B18" s="33"/>
      <c r="C18" s="33" t="s">
        <v>24</v>
      </c>
      <c r="D18" s="38">
        <v>946552</v>
      </c>
      <c r="E18" s="38">
        <v>1113797</v>
      </c>
      <c r="F18" s="31">
        <f t="shared" si="0"/>
        <v>117.66886552455648</v>
      </c>
      <c r="G18" s="32">
        <f t="shared" si="1"/>
        <v>2.537712230085678</v>
      </c>
      <c r="H18" s="31"/>
      <c r="I18" s="38">
        <v>1006445</v>
      </c>
      <c r="J18" s="38">
        <v>817070</v>
      </c>
      <c r="K18" s="31">
        <f t="shared" si="2"/>
        <v>81.183770598492714</v>
      </c>
      <c r="L18" s="32">
        <f t="shared" si="3"/>
        <v>1.7269432354411605</v>
      </c>
      <c r="M18" s="28"/>
      <c r="N18" s="28"/>
    </row>
    <row r="19" spans="1:14" s="29" customFormat="1">
      <c r="A19" s="8"/>
      <c r="B19" s="33"/>
      <c r="C19" s="33" t="s">
        <v>25</v>
      </c>
      <c r="D19" s="30">
        <v>141656</v>
      </c>
      <c r="E19" s="30">
        <v>153011</v>
      </c>
      <c r="F19" s="31">
        <f t="shared" si="0"/>
        <v>108.01589766758907</v>
      </c>
      <c r="G19" s="32">
        <f t="shared" si="1"/>
        <v>0.34862536533824356</v>
      </c>
      <c r="H19" s="31"/>
      <c r="I19" s="38">
        <v>141656</v>
      </c>
      <c r="J19" s="38">
        <v>177423</v>
      </c>
      <c r="K19" s="31">
        <f t="shared" si="2"/>
        <v>125.24919523352347</v>
      </c>
      <c r="L19" s="32">
        <f t="shared" si="3"/>
        <v>0.37499779659230797</v>
      </c>
      <c r="M19" s="28"/>
      <c r="N19" s="28"/>
    </row>
    <row r="20" spans="1:14" s="29" customFormat="1">
      <c r="A20" s="8"/>
      <c r="B20" s="33"/>
      <c r="C20" s="33" t="s">
        <v>26</v>
      </c>
      <c r="D20" s="38">
        <v>50264</v>
      </c>
      <c r="E20" s="38">
        <v>8547</v>
      </c>
      <c r="F20" s="31">
        <f t="shared" si="0"/>
        <v>17.004217730383576</v>
      </c>
      <c r="G20" s="32">
        <f t="shared" si="1"/>
        <v>1.9473769843645017E-2</v>
      </c>
      <c r="H20" s="31"/>
      <c r="I20" s="38">
        <v>52198</v>
      </c>
      <c r="J20" s="38">
        <v>103057</v>
      </c>
      <c r="K20" s="31">
        <f t="shared" si="2"/>
        <v>197.43476761561743</v>
      </c>
      <c r="L20" s="32">
        <f t="shared" si="3"/>
        <v>0.2178192676451953</v>
      </c>
      <c r="M20" s="28"/>
      <c r="N20" s="28"/>
    </row>
    <row r="21" spans="1:14" s="29" customFormat="1">
      <c r="A21" s="8"/>
      <c r="B21" s="33"/>
      <c r="C21" s="33" t="s">
        <v>27</v>
      </c>
      <c r="D21" s="38">
        <v>2189940</v>
      </c>
      <c r="E21" s="38">
        <v>37574</v>
      </c>
      <c r="F21" s="31">
        <f t="shared" si="0"/>
        <v>1.715754769537065</v>
      </c>
      <c r="G21" s="32">
        <f t="shared" si="1"/>
        <v>8.5609854698153492E-2</v>
      </c>
      <c r="H21" s="31"/>
      <c r="I21" s="38">
        <v>3081138</v>
      </c>
      <c r="J21" s="38">
        <v>83375</v>
      </c>
      <c r="K21" s="31">
        <f t="shared" si="2"/>
        <v>2.7059807123212267</v>
      </c>
      <c r="L21" s="32">
        <f t="shared" si="3"/>
        <v>0.17621977585140414</v>
      </c>
      <c r="M21" s="28"/>
      <c r="N21" s="28"/>
    </row>
    <row r="22" spans="1:14" ht="5.0999999999999996" customHeight="1">
      <c r="B22" s="24"/>
      <c r="C22" s="24"/>
      <c r="D22" s="30"/>
      <c r="E22" s="30"/>
      <c r="F22" s="31"/>
      <c r="G22" s="32"/>
      <c r="H22" s="31"/>
      <c r="I22" s="30"/>
      <c r="J22" s="30"/>
      <c r="K22" s="31"/>
      <c r="L22" s="32"/>
      <c r="M22" s="8"/>
      <c r="N22" s="8"/>
    </row>
    <row r="23" spans="1:14" s="29" customFormat="1">
      <c r="A23" s="8"/>
      <c r="B23" s="20" t="s">
        <v>28</v>
      </c>
      <c r="C23" s="20"/>
      <c r="D23" s="21">
        <f>SUM(D24:D26)</f>
        <v>1201951</v>
      </c>
      <c r="E23" s="21">
        <f>SUM(E24:E26)</f>
        <v>457510</v>
      </c>
      <c r="F23" s="22">
        <f>IFERROR((E23/D23)*100,0)</f>
        <v>38.063947698367073</v>
      </c>
      <c r="G23" s="23">
        <f>+E23/$E$10*100</f>
        <v>1.0424060420224677</v>
      </c>
      <c r="H23" s="22"/>
      <c r="I23" s="21">
        <f>SUM(I24:I26)</f>
        <v>1359569</v>
      </c>
      <c r="J23" s="21">
        <f>SUM(J24:J26)</f>
        <v>718561</v>
      </c>
      <c r="K23" s="22">
        <f>IFERROR((J23/I23)*100,0)</f>
        <v>52.852117104758932</v>
      </c>
      <c r="L23" s="23">
        <f t="shared" si="3"/>
        <v>1.5187365320007293</v>
      </c>
      <c r="M23" s="39"/>
      <c r="N23" s="28"/>
    </row>
    <row r="24" spans="1:14">
      <c r="B24" s="33"/>
      <c r="C24" s="33" t="s">
        <v>29</v>
      </c>
      <c r="D24" s="30">
        <v>11933</v>
      </c>
      <c r="E24" s="30">
        <v>13</v>
      </c>
      <c r="F24" s="31">
        <f>IFERROR((E24/D24)*100,0)</f>
        <v>0.10894159054722198</v>
      </c>
      <c r="G24" s="32">
        <f>+E24/$E$10*100</f>
        <v>2.9619633551817622E-5</v>
      </c>
      <c r="H24" s="31"/>
      <c r="I24" s="30">
        <v>14482</v>
      </c>
      <c r="J24" s="30">
        <v>617</v>
      </c>
      <c r="K24" s="31">
        <f>IFERROR((J24/I24)*100,0)</f>
        <v>4.2604612622565945</v>
      </c>
      <c r="L24" s="32">
        <f t="shared" si="3"/>
        <v>1.3040791808133895E-3</v>
      </c>
      <c r="M24" s="40"/>
      <c r="N24" s="8"/>
    </row>
    <row r="25" spans="1:14">
      <c r="B25" s="33"/>
      <c r="C25" s="33" t="s">
        <v>30</v>
      </c>
      <c r="D25" s="30">
        <v>569112</v>
      </c>
      <c r="E25" s="30">
        <v>228792</v>
      </c>
      <c r="F25" s="31">
        <f>IFERROR((E25/D25)*100,0)</f>
        <v>40.201577193944246</v>
      </c>
      <c r="G25" s="32">
        <f>+E25/$E$10*100</f>
        <v>0.5212873230451891</v>
      </c>
      <c r="H25" s="31"/>
      <c r="I25" s="30">
        <v>566364</v>
      </c>
      <c r="J25" s="30">
        <v>227389</v>
      </c>
      <c r="K25" s="31">
        <f>IFERROR((J25/I25)*100,0)</f>
        <v>40.148914832157409</v>
      </c>
      <c r="L25" s="32">
        <f t="shared" si="3"/>
        <v>0.48060496085247295</v>
      </c>
      <c r="M25" s="40"/>
      <c r="N25" s="8"/>
    </row>
    <row r="26" spans="1:14">
      <c r="B26" s="33"/>
      <c r="C26" s="33" t="s">
        <v>31</v>
      </c>
      <c r="D26" s="30">
        <v>620906</v>
      </c>
      <c r="E26" s="30">
        <v>228705</v>
      </c>
      <c r="F26" s="31">
        <f>IFERROR((E26/D26)*100,0)</f>
        <v>36.834077944165458</v>
      </c>
      <c r="G26" s="32">
        <f>+E26/$E$10*100</f>
        <v>0.52108909934372694</v>
      </c>
      <c r="H26" s="31"/>
      <c r="I26" s="30">
        <v>778723</v>
      </c>
      <c r="J26" s="30">
        <v>490555</v>
      </c>
      <c r="K26" s="31">
        <f>IFERROR((J26/I26)*100,0)</f>
        <v>62.994800461781665</v>
      </c>
      <c r="L26" s="32">
        <f t="shared" si="3"/>
        <v>1.0368274919674429</v>
      </c>
      <c r="M26" s="40"/>
      <c r="N26" s="8"/>
    </row>
    <row r="27" spans="1:14" ht="5.0999999999999996" customHeight="1">
      <c r="B27" s="24"/>
      <c r="C27" s="24"/>
      <c r="D27" s="30"/>
      <c r="E27" s="30"/>
      <c r="F27" s="31"/>
      <c r="G27" s="32"/>
      <c r="H27" s="31"/>
      <c r="I27" s="30"/>
      <c r="J27" s="30"/>
      <c r="K27" s="31"/>
      <c r="L27" s="32"/>
      <c r="M27" s="8"/>
      <c r="N27" s="8"/>
    </row>
    <row r="28" spans="1:14" s="29" customFormat="1">
      <c r="A28" s="8"/>
      <c r="B28" s="20" t="s">
        <v>32</v>
      </c>
      <c r="C28" s="20"/>
      <c r="D28" s="21">
        <f>SUM(D29:D32)</f>
        <v>8114620</v>
      </c>
      <c r="E28" s="21">
        <f>SUM(E29:E32)</f>
        <v>15453280</v>
      </c>
      <c r="F28" s="22">
        <f>IFERROR((E28/D28)*100,0)</f>
        <v>190.43750662384684</v>
      </c>
      <c r="G28" s="23">
        <f>+E28/$E$10*100</f>
        <v>35.209268521048635</v>
      </c>
      <c r="H28" s="22"/>
      <c r="I28" s="21">
        <f>SUM(I29:I32)</f>
        <v>8246713</v>
      </c>
      <c r="J28" s="21">
        <f>SUM(J29:J32)</f>
        <v>16215621</v>
      </c>
      <c r="K28" s="22">
        <f>IFERROR((J28/I28)*100,0)</f>
        <v>196.63132450468447</v>
      </c>
      <c r="L28" s="23">
        <f>+J28/$J$10*100</f>
        <v>34.273020664603557</v>
      </c>
      <c r="M28" s="28"/>
      <c r="N28" s="28"/>
    </row>
    <row r="29" spans="1:14">
      <c r="B29" s="33"/>
      <c r="C29" s="33" t="s">
        <v>33</v>
      </c>
      <c r="D29" s="30">
        <v>420199</v>
      </c>
      <c r="E29" s="30">
        <v>490320</v>
      </c>
      <c r="F29" s="31">
        <f>IFERROR((E29/D29)*100,0)</f>
        <v>116.68756946113628</v>
      </c>
      <c r="G29" s="32">
        <f>+E29/$E$10*100</f>
        <v>1.1171614402405552</v>
      </c>
      <c r="H29" s="31"/>
      <c r="I29" s="30">
        <v>820809</v>
      </c>
      <c r="J29" s="30">
        <v>811735</v>
      </c>
      <c r="K29" s="31">
        <f>IFERROR((J29/I29)*100,0)</f>
        <v>98.894505299040333</v>
      </c>
      <c r="L29" s="32">
        <f t="shared" si="3"/>
        <v>1.7156672833671907</v>
      </c>
      <c r="M29" s="8"/>
      <c r="N29" s="8"/>
    </row>
    <row r="30" spans="1:14">
      <c r="B30" s="33"/>
      <c r="C30" s="33" t="s">
        <v>34</v>
      </c>
      <c r="D30" s="30">
        <v>5772798</v>
      </c>
      <c r="E30" s="30">
        <v>5331879</v>
      </c>
      <c r="F30" s="31">
        <f>IFERROR((E30/D30)*100,0)</f>
        <v>92.36212664984987</v>
      </c>
      <c r="G30" s="32">
        <f>+E30/$E$10*100</f>
        <v>12.148330932510138</v>
      </c>
      <c r="H30" s="31"/>
      <c r="I30" s="30">
        <v>5462636</v>
      </c>
      <c r="J30" s="30">
        <v>4949397</v>
      </c>
      <c r="K30" s="31">
        <f>IFERROR((J30/I30)*100,0)</f>
        <v>90.604554284781187</v>
      </c>
      <c r="L30" s="32">
        <f t="shared" si="3"/>
        <v>10.460949084732977</v>
      </c>
      <c r="M30" s="8"/>
      <c r="N30" s="8"/>
    </row>
    <row r="31" spans="1:14">
      <c r="B31" s="33"/>
      <c r="C31" s="33" t="s">
        <v>35</v>
      </c>
      <c r="D31" s="30">
        <v>200700</v>
      </c>
      <c r="E31" s="30">
        <v>220835</v>
      </c>
      <c r="F31" s="31">
        <f>IFERROR((E31/D31)*100,0)</f>
        <v>110.03238664673643</v>
      </c>
      <c r="G31" s="32">
        <f>+E31/$E$10*100</f>
        <v>0.50315782887812655</v>
      </c>
      <c r="H31" s="31"/>
      <c r="I31" s="30">
        <v>200700</v>
      </c>
      <c r="J31" s="30">
        <v>320929</v>
      </c>
      <c r="K31" s="31">
        <f>IFERROR((J31/I31)*100,0)</f>
        <v>159.90483308420528</v>
      </c>
      <c r="L31" s="32">
        <f t="shared" si="3"/>
        <v>0.67830928268923874</v>
      </c>
      <c r="M31" s="2"/>
      <c r="N31" s="2"/>
    </row>
    <row r="32" spans="1:14">
      <c r="B32" s="33"/>
      <c r="C32" s="33" t="s">
        <v>36</v>
      </c>
      <c r="D32" s="30">
        <v>1720923</v>
      </c>
      <c r="E32" s="30">
        <v>9410246</v>
      </c>
      <c r="F32" s="31">
        <f>IFERROR((E32/D32)*100,0)</f>
        <v>546.81388998810519</v>
      </c>
      <c r="G32" s="32">
        <f>+E32/$E$10*100</f>
        <v>21.440618319419812</v>
      </c>
      <c r="H32" s="31"/>
      <c r="I32" s="30">
        <v>1762568</v>
      </c>
      <c r="J32" s="30">
        <v>10133560</v>
      </c>
      <c r="K32" s="31">
        <f>IFERROR((J32/I32)*100,0)</f>
        <v>574.93157710794708</v>
      </c>
      <c r="L32" s="32">
        <f>+J32/$J$10*100</f>
        <v>21.418095013814149</v>
      </c>
      <c r="M32" s="2"/>
      <c r="N32" s="2"/>
    </row>
    <row r="33" spans="1:19" s="1" customFormat="1" ht="5.0999999999999996" customHeight="1" thickBot="1">
      <c r="A33" s="8"/>
      <c r="B33" s="41"/>
      <c r="C33" s="42"/>
      <c r="D33" s="42"/>
      <c r="E33" s="42"/>
      <c r="F33" s="42"/>
      <c r="G33" s="43"/>
      <c r="H33" s="43"/>
      <c r="I33" s="43"/>
      <c r="J33" s="43"/>
      <c r="K33" s="43"/>
      <c r="L33" s="44"/>
      <c r="M33" s="45"/>
      <c r="N33" s="45"/>
    </row>
    <row r="34" spans="1:19" s="1" customFormat="1" ht="5.0999999999999996" customHeight="1">
      <c r="A34" s="8"/>
      <c r="D34" s="46"/>
      <c r="M34" s="47"/>
      <c r="N34" s="47"/>
      <c r="R34" s="48"/>
      <c r="S34" s="49"/>
    </row>
    <row r="35" spans="1:19" s="53" customFormat="1" ht="12">
      <c r="A35" s="50"/>
      <c r="B35" s="51" t="s">
        <v>37</v>
      </c>
      <c r="C35" s="52"/>
      <c r="F35" s="54"/>
      <c r="G35" s="54"/>
      <c r="H35" s="54"/>
      <c r="I35" s="52"/>
      <c r="K35" s="52"/>
      <c r="L35" s="52"/>
      <c r="M35" s="55"/>
      <c r="N35" s="55"/>
    </row>
    <row r="36" spans="1:19">
      <c r="E36" s="56"/>
      <c r="J36" s="56"/>
      <c r="L36" s="57"/>
      <c r="M36" s="56"/>
    </row>
    <row r="41" spans="1:19" ht="12.75" customHeight="1"/>
  </sheetData>
  <mergeCells count="11">
    <mergeCell ref="L6:L8"/>
    <mergeCell ref="B4:C8"/>
    <mergeCell ref="D4:G4"/>
    <mergeCell ref="I4:L4"/>
    <mergeCell ref="D6:D8"/>
    <mergeCell ref="E6:E8"/>
    <mergeCell ref="F6:F8"/>
    <mergeCell ref="G6:G8"/>
    <mergeCell ref="I6:I8"/>
    <mergeCell ref="J6:J8"/>
    <mergeCell ref="K6:K8"/>
  </mergeCells>
  <pageMargins left="0.7" right="0.7" top="0.75" bottom="0.75" header="0.3" footer="0.3"/>
  <pageSetup paperSize="9" orientation="portrait" r:id="rId1"/>
  <ignoredErrors>
    <ignoredError sqref="F10" formula="1"/>
    <ignoredError sqref="I5:L5 D5: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2019-08-14T14:49:13Z</dcterms:created>
  <dcterms:modified xsi:type="dcterms:W3CDTF">2019-08-16T14:59:05Z</dcterms:modified>
</cp:coreProperties>
</file>