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 3.6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 3.6.3_A'!$B$6:$H$306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51" i="1" l="1"/>
  <c r="E53" i="1"/>
  <c r="D53" i="1"/>
  <c r="E296" i="1" l="1"/>
  <c r="D296" i="1"/>
  <c r="E287" i="1"/>
  <c r="D287" i="1"/>
  <c r="E280" i="1"/>
  <c r="D280" i="1"/>
  <c r="E271" i="1"/>
  <c r="D271" i="1"/>
  <c r="D269" i="1" s="1"/>
  <c r="E269" i="1"/>
  <c r="E264" i="1"/>
  <c r="D264" i="1"/>
  <c r="E260" i="1"/>
  <c r="D260" i="1"/>
  <c r="E249" i="1"/>
  <c r="D249" i="1"/>
  <c r="E247" i="1"/>
  <c r="D247" i="1"/>
  <c r="E238" i="1"/>
  <c r="D238" i="1"/>
  <c r="E226" i="1"/>
  <c r="D226" i="1"/>
  <c r="E212" i="1"/>
  <c r="D212" i="1"/>
  <c r="E210" i="1"/>
  <c r="D210" i="1"/>
  <c r="E196" i="1"/>
  <c r="D196" i="1"/>
  <c r="E182" i="1"/>
  <c r="D182" i="1"/>
  <c r="E164" i="1"/>
  <c r="D164" i="1"/>
  <c r="E160" i="1"/>
  <c r="D160" i="1"/>
  <c r="E145" i="1"/>
  <c r="D145" i="1"/>
  <c r="E143" i="1"/>
  <c r="E132" i="1" s="1"/>
  <c r="D143" i="1"/>
  <c r="E134" i="1"/>
  <c r="D134" i="1"/>
  <c r="E128" i="1"/>
  <c r="E126" i="1" s="1"/>
  <c r="E51" i="1" s="1"/>
  <c r="D128" i="1"/>
  <c r="D126" i="1"/>
  <c r="E111" i="1"/>
  <c r="D111" i="1"/>
  <c r="E95" i="1"/>
  <c r="D95" i="1"/>
  <c r="E86" i="1"/>
  <c r="D86" i="1"/>
  <c r="E80" i="1"/>
  <c r="D80" i="1"/>
  <c r="E77" i="1"/>
  <c r="D77" i="1"/>
  <c r="E69" i="1"/>
  <c r="D69" i="1"/>
  <c r="E60" i="1"/>
  <c r="D60" i="1"/>
  <c r="E55" i="1"/>
  <c r="D55" i="1"/>
  <c r="E48" i="1"/>
  <c r="D48" i="1"/>
  <c r="E46" i="1"/>
  <c r="D46" i="1"/>
  <c r="E42" i="1"/>
  <c r="D42" i="1"/>
  <c r="E29" i="1"/>
  <c r="D29" i="1"/>
  <c r="E25" i="1"/>
  <c r="D25" i="1"/>
  <c r="E19" i="1"/>
  <c r="D19" i="1"/>
  <c r="E14" i="1"/>
  <c r="D14" i="1"/>
  <c r="E12" i="1"/>
  <c r="E10" i="1" s="1"/>
  <c r="D12" i="1"/>
  <c r="D10" i="1" s="1"/>
  <c r="D132" i="1" l="1"/>
  <c r="E8" i="1"/>
  <c r="D8" i="1"/>
</calcChain>
</file>

<file path=xl/sharedStrings.xml><?xml version="1.0" encoding="utf-8"?>
<sst xmlns="http://schemas.openxmlformats.org/spreadsheetml/2006/main" count="245" uniqueCount="157">
  <si>
    <t>CUADRO 3.6.3. UNIVERSIDAD NACIONAL DE ASUNCIÓN: TOTAL DE POSTULANTES E INGRESANTES, SEGÚN UBICACIÓN</t>
  </si>
  <si>
    <t>GEOGRÁFICA, UNIDADES ACADÉMICAS Y CARRERAS. AÑO 2017</t>
  </si>
  <si>
    <t>UBICACIÓN GEOGRÁFICA, UNIDADES ACADÉMICAS Y CARRERAS</t>
  </si>
  <si>
    <t>POSTULANTES</t>
  </si>
  <si>
    <t>INGRESANTES</t>
  </si>
  <si>
    <t>TOTAL</t>
  </si>
  <si>
    <t>ASUNCIÓN</t>
  </si>
  <si>
    <t>FACULTADES</t>
  </si>
  <si>
    <t xml:space="preserve">DERECHO Y CIENCIAS SOCIALES  </t>
  </si>
  <si>
    <t>Derecho</t>
  </si>
  <si>
    <t>Notariado</t>
  </si>
  <si>
    <t>Ciencias Sociales y Políticas</t>
  </si>
  <si>
    <t>CIENCIAS MÉDICAS</t>
  </si>
  <si>
    <t>Medicina y Cirugía</t>
  </si>
  <si>
    <t>Kinesiología y Fisioterapia</t>
  </si>
  <si>
    <t>Técnico en Podología</t>
  </si>
  <si>
    <t>Instrumentación y Área Quirúrgica</t>
  </si>
  <si>
    <t xml:space="preserve"> </t>
  </si>
  <si>
    <t>ODONTOLOGÍA</t>
  </si>
  <si>
    <t>Odontología</t>
  </si>
  <si>
    <t>Prótesis Dental</t>
  </si>
  <si>
    <t xml:space="preserve">FILOSOFÍA </t>
  </si>
  <si>
    <t>Filosofía</t>
  </si>
  <si>
    <t>Letras</t>
  </si>
  <si>
    <t>Historia</t>
  </si>
  <si>
    <t>Ciencias de la Comunicación</t>
  </si>
  <si>
    <t>Ciencias de la Educación</t>
  </si>
  <si>
    <t>Psicología</t>
  </si>
  <si>
    <t>Lengua Inglesa</t>
  </si>
  <si>
    <t>Lengua Francesa</t>
  </si>
  <si>
    <t>Lengua Guaraní</t>
  </si>
  <si>
    <t>Lengua Alemana</t>
  </si>
  <si>
    <t>Lengua Portuguesa</t>
  </si>
  <si>
    <t>FACULTAD DE ARQUITECTURA, DISEÑO Y ARTE</t>
  </si>
  <si>
    <t>Artes visuales</t>
  </si>
  <si>
    <t>Diseño de Indumentaria Escénica y Urbana</t>
  </si>
  <si>
    <t>1/</t>
  </si>
  <si>
    <t>INSTITUTO</t>
  </si>
  <si>
    <t xml:space="preserve">DE TRABAJO SOCIAL </t>
  </si>
  <si>
    <t xml:space="preserve">Trabajo Social </t>
  </si>
  <si>
    <t>CENTRAL (Campus Universitario)</t>
  </si>
  <si>
    <t>CIENCIAS ECONÓMICAS</t>
  </si>
  <si>
    <t>Economía</t>
  </si>
  <si>
    <t>Administración</t>
  </si>
  <si>
    <t>Contaduría Pública</t>
  </si>
  <si>
    <t>CIENCIAS QUÍMICAS</t>
  </si>
  <si>
    <t>Bioquímica</t>
  </si>
  <si>
    <t xml:space="preserve">Farmacia </t>
  </si>
  <si>
    <t>Ingeniería Química</t>
  </si>
  <si>
    <t>Química Industrial</t>
  </si>
  <si>
    <t>Ciencia y Tecnología de Alimentos</t>
  </si>
  <si>
    <t xml:space="preserve">Nutrición </t>
  </si>
  <si>
    <t>Ingeniería de Alimentos</t>
  </si>
  <si>
    <t>CIENCIAS AGRARIAS</t>
  </si>
  <si>
    <t>Ingeniería Agronómica</t>
  </si>
  <si>
    <t>Ingeniería Forestal</t>
  </si>
  <si>
    <t>Ingeniería en Ecología Humana</t>
  </si>
  <si>
    <t>Ingeniería Ambiental</t>
  </si>
  <si>
    <t>Ingeniería Agroalimentaria</t>
  </si>
  <si>
    <t>Administración Agropecuaria</t>
  </si>
  <si>
    <t>CIENCIAS VETERINARIAS</t>
  </si>
  <si>
    <t>Ciencias Veterinarias</t>
  </si>
  <si>
    <t>ARQUITECTURA, DISEÑO Y ARTE</t>
  </si>
  <si>
    <t>Arquitectura</t>
  </si>
  <si>
    <t>Diseño Industrial</t>
  </si>
  <si>
    <t>Música</t>
  </si>
  <si>
    <t>Danza</t>
  </si>
  <si>
    <t>INGENIERÍA</t>
  </si>
  <si>
    <t>Ingeniería Civil</t>
  </si>
  <si>
    <t>Ingeniería Electromecánica</t>
  </si>
  <si>
    <t>Ingeniería Industrial</t>
  </si>
  <si>
    <t>Ingeniería Mecánica</t>
  </si>
  <si>
    <t>Ingeniería en Ciencias Geográficas</t>
  </si>
  <si>
    <t>Ingeniería Electrónica</t>
  </si>
  <si>
    <t>Ingeniería Mecatrónica</t>
  </si>
  <si>
    <t>POLITÉCNICA</t>
  </si>
  <si>
    <t>Ingeniería en Informática</t>
  </si>
  <si>
    <t>Ciencias Informáticas (Licenciatura)</t>
  </si>
  <si>
    <t>Ingeniería en Electricidad</t>
  </si>
  <si>
    <t>Ingeniería en Electrónica</t>
  </si>
  <si>
    <t>Electricidad (Licenciatura)</t>
  </si>
  <si>
    <t>Electrónica (Técnico Superior)</t>
  </si>
  <si>
    <t>Ciencias Atmosféricas (Licenciatura)</t>
  </si>
  <si>
    <t>Ciencias de la Información (Licenciatura)</t>
  </si>
  <si>
    <t>Gestión de la Hospitalidad (Licenciatura)</t>
  </si>
  <si>
    <t>Ingeniería en Sistemas de Producción</t>
  </si>
  <si>
    <t>Ingeniería en Marketing</t>
  </si>
  <si>
    <t>Ingeniería en Aeronáutica</t>
  </si>
  <si>
    <t>Ingeniería en Ciencias de los Materiales</t>
  </si>
  <si>
    <r>
      <t>Ingeniería en Energía</t>
    </r>
    <r>
      <rPr>
        <vertAlign val="superscript"/>
        <sz val="10"/>
        <color theme="1"/>
        <rFont val="Times New Roman"/>
        <family val="1"/>
      </rPr>
      <t xml:space="preserve"> 2/ </t>
    </r>
  </si>
  <si>
    <t>CIENCIAS EXACTAS Y NATURALES</t>
  </si>
  <si>
    <t>Biología</t>
  </si>
  <si>
    <t>Física</t>
  </si>
  <si>
    <t>Geología</t>
  </si>
  <si>
    <t>Matemática Pura</t>
  </si>
  <si>
    <t>Matemática Estadística Presencial y Semipresencial</t>
  </si>
  <si>
    <t>Química</t>
  </si>
  <si>
    <t>Radiología e Imagenología (Licenciatura)</t>
  </si>
  <si>
    <t>Educación Matemática Presencial y Semipresencial</t>
  </si>
  <si>
    <t>Educación de Ciencias Básicas y sus Tecnologías Presencial y Semipresencial</t>
  </si>
  <si>
    <t>Tecnología de Producción Presencial y Semipresencial</t>
  </si>
  <si>
    <t>Biotecnología</t>
  </si>
  <si>
    <r>
      <t xml:space="preserve">Logística y Transporte </t>
    </r>
    <r>
      <rPr>
        <vertAlign val="superscript"/>
        <sz val="10"/>
        <color theme="1"/>
        <rFont val="Times New Roman"/>
        <family val="1"/>
      </rPr>
      <t>2/</t>
    </r>
  </si>
  <si>
    <r>
      <t xml:space="preserve">Física Médica </t>
    </r>
    <r>
      <rPr>
        <vertAlign val="superscript"/>
        <sz val="10"/>
        <color theme="1"/>
        <rFont val="Times New Roman"/>
        <family val="1"/>
      </rPr>
      <t>2/</t>
    </r>
  </si>
  <si>
    <t>Instituto "Dr. Andrés Barbero" - Rectorado</t>
  </si>
  <si>
    <t>Enfermería</t>
  </si>
  <si>
    <t xml:space="preserve">Obstetricia </t>
  </si>
  <si>
    <t>INTERIOR</t>
  </si>
  <si>
    <t>CONCEPCIÓN</t>
  </si>
  <si>
    <t>Facultad de Ciencias Veterinarias</t>
  </si>
  <si>
    <t>Obstetricia</t>
  </si>
  <si>
    <t>SAN PEDRO</t>
  </si>
  <si>
    <t>San Pedro del Ycuamandiyú</t>
  </si>
  <si>
    <t>Facultad de Derecho y Ciencias Sociales</t>
  </si>
  <si>
    <t xml:space="preserve">Derecho </t>
  </si>
  <si>
    <t>Facultad de Ciencias Agrarias</t>
  </si>
  <si>
    <t>Facultad de Filosofía</t>
  </si>
  <si>
    <r>
      <t>Psicología</t>
    </r>
    <r>
      <rPr>
        <vertAlign val="superscript"/>
        <sz val="10"/>
        <rFont val="Times New Roman"/>
        <family val="1"/>
      </rPr>
      <t xml:space="preserve"> </t>
    </r>
  </si>
  <si>
    <r>
      <t>Ciencias de la Educación</t>
    </r>
    <r>
      <rPr>
        <vertAlign val="superscript"/>
        <sz val="10"/>
        <rFont val="Times New Roman"/>
        <family val="1"/>
      </rPr>
      <t xml:space="preserve"> </t>
    </r>
  </si>
  <si>
    <t xml:space="preserve">Facultad de Ciencias Económicas </t>
  </si>
  <si>
    <t xml:space="preserve">Contaduría Pública </t>
  </si>
  <si>
    <t xml:space="preserve">Santa Rosa del Aguaray </t>
  </si>
  <si>
    <t>Facultad de Ciencias Médicas</t>
  </si>
  <si>
    <t>San Estanislao</t>
  </si>
  <si>
    <t>Facultad de Derecho de Ciencias Sociales</t>
  </si>
  <si>
    <t>Facultad de Ciencias Económicas</t>
  </si>
  <si>
    <t>CORDILLERA</t>
  </si>
  <si>
    <t>GUAIRÁ</t>
  </si>
  <si>
    <t>Facultad de Politécnica</t>
  </si>
  <si>
    <t xml:space="preserve">Electricidad </t>
  </si>
  <si>
    <t>Gestión de la Hospitalidad</t>
  </si>
  <si>
    <t xml:space="preserve">Ciencias Informáticas </t>
  </si>
  <si>
    <t xml:space="preserve"> Ciencias de la Educación</t>
  </si>
  <si>
    <t>CAAGUAZÚ</t>
  </si>
  <si>
    <t>Coronel Oviedo</t>
  </si>
  <si>
    <t>Facultad Politécnica</t>
  </si>
  <si>
    <t>Ciencias Informáticas</t>
  </si>
  <si>
    <t>Caaguazú</t>
  </si>
  <si>
    <t xml:space="preserve">Ciencias de la Educación </t>
  </si>
  <si>
    <t>CAAZAPÁ</t>
  </si>
  <si>
    <t>MISIONES</t>
  </si>
  <si>
    <t>San Juan Bautista</t>
  </si>
  <si>
    <t xml:space="preserve">Ciencias de la Comunicación </t>
  </si>
  <si>
    <t>Ayolas</t>
  </si>
  <si>
    <t>Facultad de Ingeniería</t>
  </si>
  <si>
    <t>Santa Rosa</t>
  </si>
  <si>
    <t>PARAGUARÍ</t>
  </si>
  <si>
    <t>Paraguarí</t>
  </si>
  <si>
    <t>Facultad  de Ciencias Económicas</t>
  </si>
  <si>
    <t>Quiindy</t>
  </si>
  <si>
    <t>AMAMBAY</t>
  </si>
  <si>
    <t>PDTE. HAYES</t>
  </si>
  <si>
    <r>
      <t xml:space="preserve">Facultad de Ciencias Agrarias </t>
    </r>
    <r>
      <rPr>
        <vertAlign val="superscript"/>
        <sz val="10"/>
        <rFont val="Times New Roman"/>
        <family val="1"/>
      </rPr>
      <t>3/</t>
    </r>
  </si>
  <si>
    <t>1/ Las diferencias entre los datos de cantidad de postulantes menor a la de ingresantes corresponden a: la cantidad de ingresantes en la Sede Central que obtuvieron el puntaje requerido pero por la limitación de plazas optaron por las filiales; o a aquellos postulantes que no accedieron a su primera elección de carrera y optaron por su segunda elección.</t>
  </si>
  <si>
    <t>2/ Carreras creadas en el periodo 2014.</t>
  </si>
  <si>
    <t xml:space="preserve">3/  En consideración de los criterios geográficos oficiales, la Facultad Ciencias Agrarias ubicada en Cruce Los Pioneros se incorpora al Departamento de Presidente Hayes. </t>
  </si>
  <si>
    <t>FUENTE: Dirección General de Planificación y Desarrollo del Rectorado. Universidad Nacional de Asunción.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</si>
</sst>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_ ;[Red]\-0\ "/>
    <numFmt numFmtId="165" formatCode="###,###;;&quot;-&quot;"/>
    <numFmt numFmtId="166" formatCode="_-* #,##0.00\ _€_-;\-* #,##0.00\ _€_-;_-* &quot;-&quot;??\ _€_-;_-@_-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0"/>
      <color rgb="FFC00000"/>
      <name val="Times New Roman"/>
      <family val="1"/>
    </font>
    <font>
      <sz val="10"/>
      <color rgb="FFC00000"/>
      <name val="Times New Roman"/>
      <family val="1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166" fontId="1" fillId="0" borderId="0" applyFont="0" applyFill="0" applyBorder="0" applyAlignment="0" applyProtection="0"/>
    <xf numFmtId="0" fontId="1" fillId="0" borderId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7" fillId="12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7" fillId="16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167" fontId="17" fillId="20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17" fillId="2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167" fontId="17" fillId="28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7" fillId="32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167" fontId="6" fillId="2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167" fontId="11" fillId="6" borderId="4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4" fillId="47" borderId="18" applyNumberFormat="0" applyAlignment="0" applyProtection="0"/>
    <xf numFmtId="167" fontId="34" fillId="47" borderId="18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167" fontId="13" fillId="7" borderId="7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5" fillId="48" borderId="19" applyNumberFormat="0" applyAlignment="0" applyProtection="0"/>
    <xf numFmtId="167" fontId="35" fillId="48" borderId="19" applyNumberFormat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167" fontId="12" fillId="0" borderId="6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168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7" fillId="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167" fontId="17" fillId="13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167" fontId="17" fillId="17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17" fillId="21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167" fontId="17" fillId="2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167" fontId="17" fillId="29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167" fontId="9" fillId="5" borderId="4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32" fillId="38" borderId="18" applyNumberFormat="0" applyAlignment="0" applyProtection="0"/>
    <xf numFmtId="167" fontId="32" fillId="38" borderId="18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8" fillId="53" borderId="0" applyNumberFormat="0" applyFont="0" applyBorder="0" applyProtection="0"/>
    <xf numFmtId="175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167" fontId="7" fillId="3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8" fillId="0" borderId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41" fontId="45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9" fillId="0" borderId="0" applyFont="0" applyFill="0" applyBorder="0" applyAlignment="0" applyProtection="0"/>
    <xf numFmtId="179" fontId="18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0" borderId="0" applyFill="0" applyBorder="0" applyAlignment="0" applyProtection="0"/>
    <xf numFmtId="43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0" borderId="0" applyFill="0" applyBorder="0" applyAlignment="0" applyProtection="0"/>
    <xf numFmtId="166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166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166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3" fontId="45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3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3" fontId="45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3" fontId="45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3" fontId="45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3" fontId="45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3" fontId="45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3" fontId="45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3" fontId="45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3" fontId="45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3" fontId="45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3" fontId="45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166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18" fillId="0" borderId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8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167" fontId="8" fillId="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30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7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0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167" fontId="30" fillId="0" borderId="0"/>
    <xf numFmtId="0" fontId="1" fillId="0" borderId="0"/>
    <xf numFmtId="0" fontId="30" fillId="0" borderId="0"/>
    <xf numFmtId="37" fontId="47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37" fontId="47" fillId="0" borderId="0"/>
    <xf numFmtId="0" fontId="18" fillId="0" borderId="0"/>
    <xf numFmtId="0" fontId="30" fillId="0" borderId="0"/>
    <xf numFmtId="37" fontId="47" fillId="0" borderId="0"/>
    <xf numFmtId="0" fontId="18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7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50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37" fontId="47" fillId="0" borderId="0"/>
    <xf numFmtId="194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30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7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30" fillId="0" borderId="0"/>
    <xf numFmtId="0" fontId="19" fillId="0" borderId="0" applyNumberFormat="0" applyFill="0" applyBorder="0" applyAlignment="0" applyProtection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37" fontId="47" fillId="0" borderId="0"/>
    <xf numFmtId="0" fontId="18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30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167" fontId="30" fillId="8" borderId="8" applyNumberFormat="0" applyFont="0" applyAlignment="0" applyProtection="0"/>
    <xf numFmtId="167" fontId="30" fillId="8" borderId="8" applyNumberFormat="0" applyFont="0" applyAlignment="0" applyProtection="0"/>
    <xf numFmtId="167" fontId="30" fillId="8" borderId="8" applyNumberFormat="0" applyFont="0" applyAlignment="0" applyProtection="0"/>
    <xf numFmtId="167" fontId="18" fillId="55" borderId="21" applyNumberFormat="0" applyFont="0" applyAlignment="0" applyProtection="0"/>
    <xf numFmtId="167" fontId="18" fillId="55" borderId="21" applyNumberFormat="0" applyFont="0" applyAlignment="0" applyProtection="0"/>
    <xf numFmtId="167" fontId="18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167" fontId="10" fillId="6" borderId="5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56" fillId="47" borderId="22" applyNumberFormat="0" applyAlignment="0" applyProtection="0"/>
    <xf numFmtId="167" fontId="56" fillId="4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167" fontId="3" fillId="0" borderId="1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167" fontId="4" fillId="0" borderId="2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167" fontId="5" fillId="0" borderId="3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37" fillId="0" borderId="25" applyNumberFormat="0" applyFill="0" applyAlignment="0" applyProtection="0"/>
    <xf numFmtId="167" fontId="37" fillId="0" borderId="25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167" fontId="16" fillId="0" borderId="9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</cellStyleXfs>
  <cellXfs count="81">
    <xf numFmtId="0" fontId="0" fillId="0" borderId="0" xfId="0"/>
    <xf numFmtId="0" fontId="19" fillId="0" borderId="0" xfId="1" applyFont="1" applyFill="1"/>
    <xf numFmtId="0" fontId="19" fillId="0" borderId="0" xfId="1" applyFont="1" applyFill="1" applyAlignment="1"/>
    <xf numFmtId="0" fontId="19" fillId="0" borderId="0" xfId="0" applyFont="1" applyFill="1"/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Border="1"/>
    <xf numFmtId="0" fontId="19" fillId="0" borderId="0" xfId="0" applyFont="1" applyFill="1" applyBorder="1" applyAlignment="1"/>
    <xf numFmtId="164" fontId="19" fillId="0" borderId="0" xfId="0" applyNumberFormat="1" applyFont="1" applyFill="1" applyBorder="1"/>
    <xf numFmtId="0" fontId="19" fillId="0" borderId="0" xfId="0" applyFont="1" applyFill="1" applyBorder="1" applyAlignment="1" applyProtection="1">
      <alignment horizontal="left" indent="7"/>
    </xf>
    <xf numFmtId="0" fontId="19" fillId="0" borderId="0" xfId="0" applyFont="1" applyFill="1" applyBorder="1" applyAlignment="1">
      <alignment horizontal="left" indent="7"/>
    </xf>
    <xf numFmtId="37" fontId="19" fillId="0" borderId="0" xfId="0" applyNumberFormat="1" applyFont="1" applyFill="1" applyBorder="1" applyAlignment="1" applyProtection="1"/>
    <xf numFmtId="0" fontId="20" fillId="0" borderId="0" xfId="0" quotePrefix="1" applyFont="1" applyFill="1" applyBorder="1" applyAlignment="1" applyProtection="1">
      <alignment horizontal="left" indent="7"/>
    </xf>
    <xf numFmtId="165" fontId="20" fillId="0" borderId="0" xfId="0" applyNumberFormat="1" applyFont="1" applyFill="1" applyBorder="1" applyAlignment="1" applyProtection="1">
      <alignment horizontal="right"/>
    </xf>
    <xf numFmtId="164" fontId="20" fillId="0" borderId="0" xfId="0" applyNumberFormat="1" applyFont="1" applyFill="1" applyBorder="1"/>
    <xf numFmtId="165" fontId="19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left" indent="7"/>
    </xf>
    <xf numFmtId="0" fontId="20" fillId="0" borderId="0" xfId="0" applyFont="1" applyFill="1" applyBorder="1" applyAlignment="1">
      <alignment horizontal="left" indent="7"/>
    </xf>
    <xf numFmtId="3" fontId="20" fillId="0" borderId="0" xfId="0" applyNumberFormat="1" applyFont="1" applyFill="1" applyBorder="1"/>
    <xf numFmtId="0" fontId="20" fillId="0" borderId="0" xfId="0" applyFont="1" applyFill="1" applyBorder="1"/>
    <xf numFmtId="0" fontId="19" fillId="0" borderId="0" xfId="0" applyFont="1" applyFill="1" applyAlignment="1" applyProtection="1">
      <alignment horizontal="left" indent="7"/>
    </xf>
    <xf numFmtId="164" fontId="19" fillId="0" borderId="0" xfId="0" applyNumberFormat="1" applyFont="1" applyFill="1" applyBorder="1" applyAlignment="1">
      <alignment horizontal="left"/>
    </xf>
    <xf numFmtId="165" fontId="19" fillId="0" borderId="0" xfId="2" applyNumberFormat="1" applyFont="1" applyFill="1" applyBorder="1" applyAlignment="1" applyProtection="1">
      <alignment horizontal="right"/>
    </xf>
    <xf numFmtId="164" fontId="20" fillId="0" borderId="0" xfId="0" applyNumberFormat="1" applyFont="1" applyFill="1" applyBorder="1" applyAlignment="1">
      <alignment horizontal="left"/>
    </xf>
    <xf numFmtId="164" fontId="21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left"/>
    </xf>
    <xf numFmtId="164" fontId="25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Border="1" applyAlignment="1">
      <alignment horizontal="right"/>
    </xf>
    <xf numFmtId="0" fontId="20" fillId="0" borderId="0" xfId="0" applyFont="1" applyFill="1" applyAlignment="1" applyProtection="1">
      <alignment horizontal="left" indent="7"/>
    </xf>
    <xf numFmtId="0" fontId="19" fillId="0" borderId="0" xfId="0" applyFont="1" applyFill="1" applyAlignment="1">
      <alignment horizontal="left" indent="7"/>
    </xf>
    <xf numFmtId="3" fontId="19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left" indent="7"/>
    </xf>
    <xf numFmtId="3" fontId="20" fillId="0" borderId="0" xfId="0" applyNumberFormat="1" applyFont="1" applyFill="1" applyBorder="1" applyAlignment="1">
      <alignment horizontal="left"/>
    </xf>
    <xf numFmtId="3" fontId="20" fillId="0" borderId="0" xfId="0" applyNumberFormat="1" applyFont="1" applyFill="1" applyBorder="1" applyAlignment="1">
      <alignment horizontal="right"/>
    </xf>
    <xf numFmtId="0" fontId="20" fillId="0" borderId="0" xfId="0" applyFont="1" applyFill="1"/>
    <xf numFmtId="165" fontId="20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indent="7"/>
    </xf>
    <xf numFmtId="0" fontId="27" fillId="0" borderId="0" xfId="0" applyFont="1" applyFill="1" applyBorder="1" applyAlignment="1" applyProtection="1">
      <alignment horizontal="left" indent="7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0" applyNumberFormat="1" applyFont="1" applyFill="1" applyBorder="1" applyAlignment="1" applyProtection="1">
      <alignment horizontal="right"/>
    </xf>
    <xf numFmtId="164" fontId="26" fillId="0" borderId="0" xfId="0" applyNumberFormat="1" applyFont="1" applyFill="1" applyBorder="1" applyAlignment="1">
      <alignment horizontal="left"/>
    </xf>
    <xf numFmtId="0" fontId="26" fillId="0" borderId="0" xfId="0" applyFont="1" applyFill="1" applyBorder="1"/>
    <xf numFmtId="165" fontId="25" fillId="0" borderId="0" xfId="2" applyNumberFormat="1" applyFont="1" applyFill="1" applyBorder="1" applyAlignment="1" applyProtection="1">
      <alignment horizontal="right"/>
    </xf>
    <xf numFmtId="165" fontId="25" fillId="0" borderId="0" xfId="0" applyNumberFormat="1" applyFont="1" applyFill="1" applyBorder="1" applyAlignment="1" applyProtection="1">
      <alignment horizontal="right"/>
    </xf>
    <xf numFmtId="165" fontId="20" fillId="0" borderId="0" xfId="2" applyNumberFormat="1" applyFont="1" applyFill="1" applyBorder="1" applyAlignment="1" applyProtection="1">
      <alignment horizontal="right"/>
    </xf>
    <xf numFmtId="0" fontId="19" fillId="0" borderId="0" xfId="0" applyFont="1" applyFill="1" applyBorder="1" applyAlignment="1">
      <alignment horizontal="left" wrapText="1" indent="7"/>
    </xf>
    <xf numFmtId="165" fontId="19" fillId="0" borderId="0" xfId="0" applyNumberFormat="1" applyFont="1" applyFill="1" applyBorder="1" applyAlignment="1" applyProtection="1">
      <alignment horizontal="right" wrapText="1"/>
    </xf>
    <xf numFmtId="0" fontId="19" fillId="0" borderId="0" xfId="0" applyFont="1" applyFill="1" applyBorder="1" applyAlignment="1">
      <alignment wrapText="1"/>
    </xf>
    <xf numFmtId="0" fontId="27" fillId="0" borderId="0" xfId="0" applyFont="1" applyFill="1" applyAlignment="1" applyProtection="1">
      <alignment horizontal="left" indent="7"/>
    </xf>
    <xf numFmtId="0" fontId="19" fillId="0" borderId="0" xfId="0" applyFont="1" applyFill="1" applyBorder="1" applyAlignment="1">
      <alignment horizontal="right"/>
    </xf>
    <xf numFmtId="165" fontId="25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indent="5"/>
    </xf>
    <xf numFmtId="37" fontId="19" fillId="0" borderId="0" xfId="0" applyNumberFormat="1" applyFont="1" applyFill="1" applyBorder="1" applyAlignment="1">
      <alignment horizontal="left" indent="7"/>
    </xf>
    <xf numFmtId="0" fontId="19" fillId="0" borderId="17" xfId="3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left"/>
    </xf>
    <xf numFmtId="1" fontId="19" fillId="0" borderId="0" xfId="0" applyNumberFormat="1" applyFont="1" applyFill="1"/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64" fontId="19" fillId="0" borderId="0" xfId="0" applyNumberFormat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 applyAlignment="1"/>
    <xf numFmtId="165" fontId="27" fillId="0" borderId="0" xfId="0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165" fontId="19" fillId="0" borderId="0" xfId="2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left" vertical="center" wrapText="1" indent="7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 applyProtection="1">
      <alignment horizontal="center" vertical="center"/>
    </xf>
    <xf numFmtId="0" fontId="20" fillId="56" borderId="0" xfId="0" quotePrefix="1" applyFont="1" applyFill="1" applyBorder="1" applyAlignment="1" applyProtection="1">
      <alignment horizontal="left" indent="7"/>
    </xf>
    <xf numFmtId="0" fontId="19" fillId="56" borderId="0" xfId="0" applyFont="1" applyFill="1" applyBorder="1" applyAlignment="1">
      <alignment horizontal="left" indent="7"/>
    </xf>
    <xf numFmtId="165" fontId="20" fillId="56" borderId="0" xfId="0" applyNumberFormat="1" applyFont="1" applyFill="1" applyBorder="1" applyAlignment="1" applyProtection="1">
      <alignment horizontal="right"/>
    </xf>
    <xf numFmtId="164" fontId="20" fillId="56" borderId="0" xfId="0" applyNumberFormat="1" applyFont="1" applyFill="1" applyBorder="1"/>
  </cellXfs>
  <cellStyles count="4276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1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3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4"/>
  <sheetViews>
    <sheetView showGridLines="0" tabSelected="1" zoomScale="70" zoomScaleNormal="70" workbookViewId="0">
      <selection activeCell="C12" sqref="C12"/>
    </sheetView>
  </sheetViews>
  <sheetFormatPr baseColWidth="10" defaultRowHeight="12.75"/>
  <cols>
    <col min="1" max="1" width="3.7109375" style="3" customWidth="1"/>
    <col min="2" max="2" width="3.28515625" style="5" customWidth="1"/>
    <col min="3" max="3" width="76.7109375" style="5" customWidth="1"/>
    <col min="4" max="4" width="15.85546875" style="6" customWidth="1"/>
    <col min="5" max="5" width="12.85546875" style="6" customWidth="1"/>
    <col min="6" max="6" width="4.7109375" style="7" customWidth="1"/>
    <col min="7" max="16384" width="11.42578125" style="5"/>
  </cols>
  <sheetData>
    <row r="1" spans="1:8" s="1" customFormat="1">
      <c r="A1" s="3"/>
      <c r="D1" s="2"/>
      <c r="E1" s="2"/>
    </row>
    <row r="2" spans="1:8">
      <c r="B2" s="4" t="s">
        <v>0</v>
      </c>
    </row>
    <row r="3" spans="1:8">
      <c r="B3" s="4" t="s">
        <v>1</v>
      </c>
      <c r="C3" s="9"/>
    </row>
    <row r="4" spans="1:8" ht="5.0999999999999996" customHeight="1">
      <c r="B4" s="9"/>
      <c r="C4" s="9"/>
    </row>
    <row r="5" spans="1:8" ht="15" customHeight="1">
      <c r="B5" s="70" t="s">
        <v>2</v>
      </c>
      <c r="C5" s="70"/>
      <c r="D5" s="71" t="s">
        <v>3</v>
      </c>
      <c r="E5" s="73" t="s">
        <v>4</v>
      </c>
      <c r="F5" s="74"/>
    </row>
    <row r="6" spans="1:8" ht="15" customHeight="1">
      <c r="B6" s="70"/>
      <c r="C6" s="70"/>
      <c r="D6" s="72"/>
      <c r="E6" s="75"/>
      <c r="F6" s="76"/>
    </row>
    <row r="7" spans="1:8" ht="5.0999999999999996" customHeight="1">
      <c r="B7" s="9"/>
      <c r="C7" s="9"/>
      <c r="D7" s="10"/>
      <c r="E7" s="10"/>
    </row>
    <row r="8" spans="1:8">
      <c r="B8" s="77" t="s">
        <v>5</v>
      </c>
      <c r="C8" s="78"/>
      <c r="D8" s="79">
        <f>SUM(D10+D51+D132)</f>
        <v>15725</v>
      </c>
      <c r="E8" s="79">
        <f>SUM(E10+E51+E132)</f>
        <v>6975</v>
      </c>
      <c r="F8" s="80"/>
    </row>
    <row r="9" spans="1:8" ht="5.0999999999999996" customHeight="1">
      <c r="B9" s="9"/>
      <c r="C9" s="9"/>
      <c r="D9" s="14"/>
      <c r="E9" s="14"/>
    </row>
    <row r="10" spans="1:8">
      <c r="B10" s="15" t="s">
        <v>6</v>
      </c>
      <c r="C10" s="9"/>
      <c r="D10" s="12">
        <f>SUM(D12,D46)</f>
        <v>3458</v>
      </c>
      <c r="E10" s="12">
        <f>SUM(E12,E46)</f>
        <v>1715</v>
      </c>
      <c r="F10" s="5"/>
    </row>
    <row r="11" spans="1:8" ht="5.0999999999999996" customHeight="1">
      <c r="B11" s="9"/>
      <c r="C11" s="9"/>
      <c r="D11" s="14"/>
      <c r="E11" s="14"/>
    </row>
    <row r="12" spans="1:8" s="18" customFormat="1">
      <c r="A12" s="3"/>
      <c r="B12" s="15" t="s">
        <v>7</v>
      </c>
      <c r="C12" s="16"/>
      <c r="D12" s="12">
        <f>SUM(D14,D19,D25,D29,D42)</f>
        <v>3384</v>
      </c>
      <c r="E12" s="12">
        <f>SUM(E14,E19,E25,E29,E42)</f>
        <v>1665</v>
      </c>
      <c r="F12" s="13"/>
      <c r="G12" s="17"/>
      <c r="H12" s="17"/>
    </row>
    <row r="13" spans="1:8" ht="5.0999999999999996" customHeight="1">
      <c r="B13" s="9"/>
      <c r="C13" s="9"/>
      <c r="D13" s="14"/>
      <c r="E13" s="14"/>
    </row>
    <row r="14" spans="1:8" s="18" customFormat="1">
      <c r="A14" s="3"/>
      <c r="B14" s="15" t="s">
        <v>8</v>
      </c>
      <c r="C14" s="16"/>
      <c r="D14" s="12">
        <f>SUM(D15:D17)</f>
        <v>1221</v>
      </c>
      <c r="E14" s="12">
        <f>SUM(E15:E17)</f>
        <v>877</v>
      </c>
      <c r="F14" s="13"/>
    </row>
    <row r="15" spans="1:8">
      <c r="B15" s="9"/>
      <c r="C15" s="8" t="s">
        <v>9</v>
      </c>
      <c r="D15" s="14">
        <v>1049</v>
      </c>
      <c r="E15" s="14">
        <v>771</v>
      </c>
    </row>
    <row r="16" spans="1:8">
      <c r="B16" s="9"/>
      <c r="C16" s="8" t="s">
        <v>10</v>
      </c>
      <c r="D16" s="14">
        <v>68</v>
      </c>
      <c r="E16" s="14">
        <v>30</v>
      </c>
    </row>
    <row r="17" spans="1:6">
      <c r="B17" s="9"/>
      <c r="C17" s="9" t="s">
        <v>11</v>
      </c>
      <c r="D17" s="14">
        <v>104</v>
      </c>
      <c r="E17" s="14">
        <v>76</v>
      </c>
    </row>
    <row r="18" spans="1:6" ht="5.0999999999999996" customHeight="1">
      <c r="B18" s="9"/>
      <c r="C18" s="9"/>
      <c r="D18" s="14"/>
      <c r="E18" s="14"/>
    </row>
    <row r="19" spans="1:6" s="18" customFormat="1" ht="12" customHeight="1">
      <c r="A19" s="3"/>
      <c r="B19" s="15" t="s">
        <v>12</v>
      </c>
      <c r="C19" s="16"/>
      <c r="D19" s="12">
        <f>SUM(D20:D23)</f>
        <v>1171</v>
      </c>
      <c r="E19" s="12">
        <f>SUM(E20:E23)</f>
        <v>254</v>
      </c>
      <c r="F19" s="13"/>
    </row>
    <row r="20" spans="1:6">
      <c r="B20" s="9"/>
      <c r="C20" s="8" t="s">
        <v>13</v>
      </c>
      <c r="D20" s="14">
        <v>990</v>
      </c>
      <c r="E20" s="14">
        <v>150</v>
      </c>
    </row>
    <row r="21" spans="1:6">
      <c r="B21" s="9"/>
      <c r="C21" s="8" t="s">
        <v>14</v>
      </c>
      <c r="D21" s="14">
        <v>53</v>
      </c>
      <c r="E21" s="14">
        <v>40</v>
      </c>
    </row>
    <row r="22" spans="1:6">
      <c r="B22" s="9"/>
      <c r="C22" s="19" t="s">
        <v>15</v>
      </c>
      <c r="D22" s="14">
        <v>21</v>
      </c>
      <c r="E22" s="14">
        <v>14</v>
      </c>
      <c r="F22" s="20"/>
    </row>
    <row r="23" spans="1:6">
      <c r="B23" s="9"/>
      <c r="C23" s="8" t="s">
        <v>16</v>
      </c>
      <c r="D23" s="21">
        <v>107</v>
      </c>
      <c r="E23" s="21">
        <v>50</v>
      </c>
      <c r="F23" s="20"/>
    </row>
    <row r="24" spans="1:6" ht="5.0999999999999996" customHeight="1">
      <c r="B24" s="9"/>
      <c r="C24" s="9"/>
      <c r="D24" s="14" t="s">
        <v>17</v>
      </c>
      <c r="E24" s="14" t="s">
        <v>17</v>
      </c>
      <c r="F24" s="20"/>
    </row>
    <row r="25" spans="1:6" s="18" customFormat="1" ht="12" customHeight="1">
      <c r="A25" s="3"/>
      <c r="B25" s="15" t="s">
        <v>18</v>
      </c>
      <c r="C25" s="16"/>
      <c r="D25" s="12">
        <f>SUM(D26:D27)</f>
        <v>153</v>
      </c>
      <c r="E25" s="12">
        <f>SUM(E26:E27)</f>
        <v>60</v>
      </c>
      <c r="F25" s="22"/>
    </row>
    <row r="26" spans="1:6">
      <c r="B26" s="9"/>
      <c r="C26" s="8" t="s">
        <v>19</v>
      </c>
      <c r="D26" s="14">
        <v>153</v>
      </c>
      <c r="E26" s="14">
        <v>60</v>
      </c>
      <c r="F26" s="20"/>
    </row>
    <row r="27" spans="1:6">
      <c r="B27" s="9"/>
      <c r="C27" s="8" t="s">
        <v>20</v>
      </c>
      <c r="D27" s="14">
        <v>0</v>
      </c>
      <c r="E27" s="14">
        <v>0</v>
      </c>
      <c r="F27" s="20"/>
    </row>
    <row r="28" spans="1:6" ht="5.0999999999999996" customHeight="1">
      <c r="B28" s="9"/>
      <c r="C28" s="9"/>
      <c r="D28" s="14"/>
      <c r="E28" s="14"/>
      <c r="F28" s="20"/>
    </row>
    <row r="29" spans="1:6" s="18" customFormat="1">
      <c r="A29" s="3"/>
      <c r="B29" s="15" t="s">
        <v>21</v>
      </c>
      <c r="C29" s="16"/>
      <c r="D29" s="12">
        <f>SUM(D30:D40)</f>
        <v>752</v>
      </c>
      <c r="E29" s="12">
        <f>SUM(E30:E40)</f>
        <v>392</v>
      </c>
      <c r="F29" s="23"/>
    </row>
    <row r="30" spans="1:6" ht="15.75">
      <c r="B30" s="9"/>
      <c r="C30" s="8" t="s">
        <v>22</v>
      </c>
      <c r="D30" s="14">
        <v>13</v>
      </c>
      <c r="E30" s="14">
        <v>10</v>
      </c>
      <c r="F30" s="24"/>
    </row>
    <row r="31" spans="1:6" ht="15.75">
      <c r="B31" s="9"/>
      <c r="C31" s="8" t="s">
        <v>23</v>
      </c>
      <c r="D31" s="14">
        <v>20</v>
      </c>
      <c r="E31" s="14">
        <v>15</v>
      </c>
      <c r="F31" s="25"/>
    </row>
    <row r="32" spans="1:6" ht="15.75">
      <c r="B32" s="9"/>
      <c r="C32" s="8" t="s">
        <v>24</v>
      </c>
      <c r="D32" s="14">
        <v>14</v>
      </c>
      <c r="E32" s="14">
        <v>9</v>
      </c>
      <c r="F32" s="25"/>
    </row>
    <row r="33" spans="1:7">
      <c r="B33" s="9"/>
      <c r="C33" s="8" t="s">
        <v>25</v>
      </c>
      <c r="D33" s="14">
        <v>232</v>
      </c>
      <c r="E33" s="14">
        <v>122</v>
      </c>
      <c r="F33" s="26"/>
    </row>
    <row r="34" spans="1:7" ht="15.75">
      <c r="B34" s="9"/>
      <c r="C34" s="8" t="s">
        <v>26</v>
      </c>
      <c r="D34" s="14">
        <v>12</v>
      </c>
      <c r="E34" s="14">
        <v>7</v>
      </c>
      <c r="F34" s="25"/>
    </row>
    <row r="35" spans="1:7">
      <c r="B35" s="9"/>
      <c r="C35" s="8" t="s">
        <v>27</v>
      </c>
      <c r="D35" s="14">
        <v>387</v>
      </c>
      <c r="E35" s="14">
        <v>183</v>
      </c>
      <c r="F35" s="26"/>
    </row>
    <row r="36" spans="1:7">
      <c r="B36" s="9"/>
      <c r="C36" s="9" t="s">
        <v>28</v>
      </c>
      <c r="D36" s="14">
        <v>58</v>
      </c>
      <c r="E36" s="14">
        <v>31</v>
      </c>
      <c r="F36" s="27"/>
    </row>
    <row r="37" spans="1:7">
      <c r="B37" s="9"/>
      <c r="C37" s="9" t="s">
        <v>29</v>
      </c>
      <c r="D37" s="14">
        <v>5</v>
      </c>
      <c r="E37" s="14">
        <v>5</v>
      </c>
      <c r="F37" s="27"/>
    </row>
    <row r="38" spans="1:7" ht="15" customHeight="1">
      <c r="B38" s="9"/>
      <c r="C38" s="9" t="s">
        <v>30</v>
      </c>
      <c r="D38" s="14">
        <v>4</v>
      </c>
      <c r="E38" s="14">
        <v>4</v>
      </c>
      <c r="F38" s="27"/>
    </row>
    <row r="39" spans="1:7">
      <c r="B39" s="9"/>
      <c r="C39" s="9" t="s">
        <v>31</v>
      </c>
      <c r="D39" s="14">
        <v>7</v>
      </c>
      <c r="E39" s="14">
        <v>6</v>
      </c>
      <c r="F39" s="27"/>
    </row>
    <row r="40" spans="1:7">
      <c r="B40" s="9"/>
      <c r="C40" s="9" t="s">
        <v>32</v>
      </c>
      <c r="D40" s="14">
        <v>0</v>
      </c>
      <c r="E40" s="14">
        <v>0</v>
      </c>
      <c r="F40" s="27"/>
    </row>
    <row r="41" spans="1:7" ht="5.0999999999999996" customHeight="1">
      <c r="B41" s="9"/>
      <c r="C41" s="9"/>
      <c r="D41" s="28"/>
      <c r="E41" s="28"/>
      <c r="F41" s="20"/>
    </row>
    <row r="42" spans="1:7" s="18" customFormat="1">
      <c r="A42" s="3"/>
      <c r="B42" s="29" t="s">
        <v>33</v>
      </c>
      <c r="C42" s="16"/>
      <c r="D42" s="12">
        <f>SUM(D43:D44)</f>
        <v>87</v>
      </c>
      <c r="E42" s="12">
        <f>SUM(E43:E44)</f>
        <v>82</v>
      </c>
      <c r="F42" s="22"/>
    </row>
    <row r="43" spans="1:7">
      <c r="B43" s="8"/>
      <c r="C43" s="9" t="s">
        <v>34</v>
      </c>
      <c r="D43" s="14">
        <v>53</v>
      </c>
      <c r="E43" s="14">
        <v>47</v>
      </c>
      <c r="F43" s="20"/>
    </row>
    <row r="44" spans="1:7" ht="15.75">
      <c r="B44" s="9"/>
      <c r="C44" s="9" t="s">
        <v>35</v>
      </c>
      <c r="D44" s="14">
        <v>34</v>
      </c>
      <c r="E44" s="14">
        <v>35</v>
      </c>
      <c r="F44" s="24" t="s">
        <v>36</v>
      </c>
    </row>
    <row r="45" spans="1:7" s="3" customFormat="1" ht="5.0999999999999996" customHeight="1">
      <c r="B45" s="30"/>
      <c r="C45" s="30"/>
      <c r="D45" s="14"/>
      <c r="E45" s="14"/>
      <c r="F45" s="31"/>
      <c r="G45" s="32"/>
    </row>
    <row r="46" spans="1:7" s="18" customFormat="1">
      <c r="A46" s="3"/>
      <c r="B46" s="16" t="s">
        <v>37</v>
      </c>
      <c r="C46" s="15"/>
      <c r="D46" s="12">
        <f>SUM(D49)</f>
        <v>74</v>
      </c>
      <c r="E46" s="12">
        <f>SUM(E49)</f>
        <v>50</v>
      </c>
      <c r="F46" s="22"/>
    </row>
    <row r="47" spans="1:7" s="3" customFormat="1" ht="5.0999999999999996" customHeight="1">
      <c r="B47" s="30"/>
      <c r="C47" s="30"/>
      <c r="D47" s="14"/>
      <c r="E47" s="14"/>
      <c r="F47" s="31"/>
      <c r="G47" s="32"/>
    </row>
    <row r="48" spans="1:7" s="36" customFormat="1">
      <c r="A48" s="3"/>
      <c r="B48" s="33" t="s">
        <v>38</v>
      </c>
      <c r="C48" s="33"/>
      <c r="D48" s="12">
        <f>+D49</f>
        <v>74</v>
      </c>
      <c r="E48" s="12">
        <f>+E49</f>
        <v>50</v>
      </c>
      <c r="F48" s="34"/>
      <c r="G48" s="35"/>
    </row>
    <row r="49" spans="1:7" s="3" customFormat="1">
      <c r="B49" s="30"/>
      <c r="C49" s="30" t="s">
        <v>39</v>
      </c>
      <c r="D49" s="14">
        <v>74</v>
      </c>
      <c r="E49" s="14">
        <v>50</v>
      </c>
      <c r="F49" s="31"/>
      <c r="G49" s="32"/>
    </row>
    <row r="50" spans="1:7" ht="5.0999999999999996" customHeight="1">
      <c r="B50" s="9"/>
      <c r="C50" s="9"/>
      <c r="D50" s="14"/>
      <c r="E50" s="14"/>
      <c r="F50" s="20"/>
    </row>
    <row r="51" spans="1:7" ht="12.75" customHeight="1">
      <c r="B51" s="15" t="s">
        <v>40</v>
      </c>
      <c r="C51" s="9"/>
      <c r="D51" s="37">
        <f>SUM(D55,D60,D69,D78,D80,D86,D95,D111,D126)</f>
        <v>8547</v>
      </c>
      <c r="E51" s="37">
        <f>SUM(E55,E60,E69,E78,E80,E86,E95,E111,E126)</f>
        <v>2935</v>
      </c>
      <c r="F51" s="38"/>
    </row>
    <row r="52" spans="1:7" ht="5.0999999999999996" customHeight="1">
      <c r="B52" s="9"/>
      <c r="C52" s="9"/>
      <c r="D52" s="28"/>
      <c r="E52" s="28"/>
      <c r="F52" s="38"/>
    </row>
    <row r="53" spans="1:7">
      <c r="B53" s="15" t="s">
        <v>7</v>
      </c>
      <c r="C53" s="9"/>
      <c r="D53" s="37">
        <f>D55+D60+D69+D77+D80+D86+D95+D111</f>
        <v>8277</v>
      </c>
      <c r="E53" s="37">
        <f>E55+E60+E69+E77+E80+E86+E95+E111</f>
        <v>2704</v>
      </c>
      <c r="F53" s="38"/>
    </row>
    <row r="54" spans="1:7" ht="4.5" customHeight="1">
      <c r="B54" s="15"/>
      <c r="C54" s="9"/>
      <c r="D54" s="28"/>
      <c r="E54" s="28"/>
      <c r="F54" s="38"/>
    </row>
    <row r="55" spans="1:7" s="18" customFormat="1">
      <c r="A55" s="3"/>
      <c r="B55" s="15" t="s">
        <v>41</v>
      </c>
      <c r="C55" s="16"/>
      <c r="D55" s="12">
        <f>SUM(D56:D58)</f>
        <v>2207</v>
      </c>
      <c r="E55" s="12">
        <f>SUM(E56:E58)</f>
        <v>400</v>
      </c>
      <c r="F55" s="22"/>
    </row>
    <row r="56" spans="1:7">
      <c r="B56" s="9"/>
      <c r="C56" s="8" t="s">
        <v>42</v>
      </c>
      <c r="D56" s="69">
        <v>2207</v>
      </c>
      <c r="E56" s="69">
        <v>400</v>
      </c>
      <c r="F56" s="20"/>
    </row>
    <row r="57" spans="1:7">
      <c r="B57" s="9"/>
      <c r="C57" s="8" t="s">
        <v>43</v>
      </c>
      <c r="D57" s="69"/>
      <c r="E57" s="69"/>
      <c r="F57" s="20"/>
    </row>
    <row r="58" spans="1:7">
      <c r="B58" s="9"/>
      <c r="C58" s="8" t="s">
        <v>44</v>
      </c>
      <c r="D58" s="69"/>
      <c r="E58" s="69"/>
      <c r="F58" s="20"/>
    </row>
    <row r="59" spans="1:7" ht="5.0999999999999996" customHeight="1">
      <c r="B59" s="9"/>
      <c r="C59" s="9"/>
      <c r="D59" s="14"/>
      <c r="E59" s="14"/>
      <c r="F59" s="20"/>
    </row>
    <row r="60" spans="1:7" s="18" customFormat="1">
      <c r="A60" s="3"/>
      <c r="B60" s="15" t="s">
        <v>45</v>
      </c>
      <c r="C60" s="16"/>
      <c r="D60" s="12">
        <f>SUM(D61:D67)</f>
        <v>635</v>
      </c>
      <c r="E60" s="12">
        <f>SUM(E61:E67)</f>
        <v>208</v>
      </c>
      <c r="F60" s="22"/>
    </row>
    <row r="61" spans="1:7" ht="15" customHeight="1">
      <c r="B61" s="9"/>
      <c r="C61" s="8" t="s">
        <v>46</v>
      </c>
      <c r="D61" s="21">
        <v>246</v>
      </c>
      <c r="E61" s="14">
        <v>41</v>
      </c>
      <c r="F61" s="27"/>
    </row>
    <row r="62" spans="1:7" ht="15.75">
      <c r="B62" s="9"/>
      <c r="C62" s="8" t="s">
        <v>47</v>
      </c>
      <c r="D62" s="21">
        <v>39</v>
      </c>
      <c r="E62" s="14">
        <v>40</v>
      </c>
      <c r="F62" s="24" t="s">
        <v>36</v>
      </c>
    </row>
    <row r="63" spans="1:7">
      <c r="B63" s="9"/>
      <c r="C63" s="8" t="s">
        <v>48</v>
      </c>
      <c r="D63" s="21">
        <v>160</v>
      </c>
      <c r="E63" s="14">
        <v>30</v>
      </c>
      <c r="F63" s="27"/>
    </row>
    <row r="64" spans="1:7">
      <c r="B64" s="9"/>
      <c r="C64" s="8" t="s">
        <v>49</v>
      </c>
      <c r="D64" s="21">
        <v>31</v>
      </c>
      <c r="E64" s="14">
        <v>30</v>
      </c>
      <c r="F64" s="27"/>
    </row>
    <row r="65" spans="1:6" ht="12" customHeight="1">
      <c r="B65" s="9"/>
      <c r="C65" s="8" t="s">
        <v>50</v>
      </c>
      <c r="D65" s="21">
        <v>30</v>
      </c>
      <c r="E65" s="14">
        <v>23</v>
      </c>
      <c r="F65" s="27"/>
    </row>
    <row r="66" spans="1:6">
      <c r="B66" s="9"/>
      <c r="C66" s="8" t="s">
        <v>51</v>
      </c>
      <c r="D66" s="21">
        <v>86</v>
      </c>
      <c r="E66" s="14">
        <v>14</v>
      </c>
      <c r="F66" s="27"/>
    </row>
    <row r="67" spans="1:6">
      <c r="B67" s="9"/>
      <c r="C67" s="8" t="s">
        <v>52</v>
      </c>
      <c r="D67" s="21">
        <v>43</v>
      </c>
      <c r="E67" s="14">
        <v>30</v>
      </c>
      <c r="F67" s="27"/>
    </row>
    <row r="68" spans="1:6" ht="5.0999999999999996" customHeight="1">
      <c r="B68" s="9"/>
      <c r="C68" s="9"/>
      <c r="D68" s="14"/>
      <c r="E68" s="14"/>
      <c r="F68" s="20"/>
    </row>
    <row r="69" spans="1:6" s="18" customFormat="1">
      <c r="A69" s="3"/>
      <c r="B69" s="15" t="s">
        <v>53</v>
      </c>
      <c r="C69" s="16"/>
      <c r="D69" s="12">
        <f>SUM(D70:D75)</f>
        <v>677</v>
      </c>
      <c r="E69" s="12">
        <f>SUM(E70:E75)</f>
        <v>260</v>
      </c>
      <c r="F69" s="22"/>
    </row>
    <row r="70" spans="1:6">
      <c r="B70" s="9"/>
      <c r="C70" s="8" t="s">
        <v>54</v>
      </c>
      <c r="D70" s="14">
        <v>407</v>
      </c>
      <c r="E70" s="14">
        <v>118</v>
      </c>
      <c r="F70" s="20"/>
    </row>
    <row r="71" spans="1:6">
      <c r="B71" s="9"/>
      <c r="C71" s="8" t="s">
        <v>55</v>
      </c>
      <c r="D71" s="14">
        <v>31</v>
      </c>
      <c r="E71" s="14">
        <v>24</v>
      </c>
      <c r="F71" s="20"/>
    </row>
    <row r="72" spans="1:6" ht="12" customHeight="1">
      <c r="B72" s="9"/>
      <c r="C72" s="8" t="s">
        <v>56</v>
      </c>
      <c r="D72" s="14">
        <v>20</v>
      </c>
      <c r="E72" s="14">
        <v>18</v>
      </c>
      <c r="F72" s="20"/>
    </row>
    <row r="73" spans="1:6" ht="12" customHeight="1">
      <c r="B73" s="9"/>
      <c r="C73" s="8" t="s">
        <v>57</v>
      </c>
      <c r="D73" s="14">
        <v>144</v>
      </c>
      <c r="E73" s="14">
        <v>47</v>
      </c>
      <c r="F73" s="20"/>
    </row>
    <row r="74" spans="1:6" ht="12" customHeight="1">
      <c r="B74" s="9"/>
      <c r="C74" s="8" t="s">
        <v>58</v>
      </c>
      <c r="D74" s="14">
        <v>18</v>
      </c>
      <c r="E74" s="14">
        <v>26</v>
      </c>
      <c r="F74" s="24" t="s">
        <v>36</v>
      </c>
    </row>
    <row r="75" spans="1:6" ht="12" customHeight="1">
      <c r="B75" s="9"/>
      <c r="C75" s="8" t="s">
        <v>59</v>
      </c>
      <c r="D75" s="14">
        <v>57</v>
      </c>
      <c r="E75" s="14">
        <v>27</v>
      </c>
      <c r="F75" s="20"/>
    </row>
    <row r="76" spans="1:6" ht="5.0999999999999996" customHeight="1">
      <c r="B76" s="9"/>
      <c r="C76" s="9"/>
      <c r="D76" s="14"/>
      <c r="E76" s="14"/>
      <c r="F76" s="20"/>
    </row>
    <row r="77" spans="1:6" s="18" customFormat="1">
      <c r="A77" s="3"/>
      <c r="B77" s="15" t="s">
        <v>60</v>
      </c>
      <c r="C77" s="16"/>
      <c r="D77" s="12">
        <f>+D78</f>
        <v>415</v>
      </c>
      <c r="E77" s="12">
        <f>+E78</f>
        <v>109</v>
      </c>
      <c r="F77" s="22"/>
    </row>
    <row r="78" spans="1:6">
      <c r="B78" s="9"/>
      <c r="C78" s="8" t="s">
        <v>61</v>
      </c>
      <c r="D78" s="14">
        <v>415</v>
      </c>
      <c r="E78" s="14">
        <v>109</v>
      </c>
      <c r="F78" s="20"/>
    </row>
    <row r="79" spans="1:6" ht="5.0999999999999996" customHeight="1">
      <c r="B79" s="9"/>
      <c r="C79" s="9"/>
      <c r="D79" s="14"/>
      <c r="E79" s="14"/>
      <c r="F79" s="20"/>
    </row>
    <row r="80" spans="1:6" s="18" customFormat="1">
      <c r="A80" s="3"/>
      <c r="B80" s="15" t="s">
        <v>62</v>
      </c>
      <c r="C80" s="16"/>
      <c r="D80" s="12">
        <f>+SUM(D81:D84)</f>
        <v>1314</v>
      </c>
      <c r="E80" s="12">
        <f>+SUM(E81:E84)</f>
        <v>379</v>
      </c>
      <c r="F80" s="22"/>
    </row>
    <row r="81" spans="1:6">
      <c r="B81" s="9"/>
      <c r="C81" s="8" t="s">
        <v>63</v>
      </c>
      <c r="D81" s="14">
        <v>1113</v>
      </c>
      <c r="E81" s="14">
        <v>240</v>
      </c>
      <c r="F81" s="20"/>
    </row>
    <row r="82" spans="1:6">
      <c r="B82" s="9"/>
      <c r="C82" s="8" t="s">
        <v>64</v>
      </c>
      <c r="D82" s="14">
        <v>114</v>
      </c>
      <c r="E82" s="14">
        <v>78</v>
      </c>
      <c r="F82" s="20"/>
    </row>
    <row r="83" spans="1:6">
      <c r="B83" s="9"/>
      <c r="C83" s="8" t="s">
        <v>65</v>
      </c>
      <c r="D83" s="14">
        <v>66</v>
      </c>
      <c r="E83" s="14">
        <v>19</v>
      </c>
      <c r="F83" s="20"/>
    </row>
    <row r="84" spans="1:6" ht="15.75">
      <c r="B84" s="9"/>
      <c r="C84" s="8" t="s">
        <v>66</v>
      </c>
      <c r="D84" s="14">
        <v>21</v>
      </c>
      <c r="E84" s="14">
        <v>42</v>
      </c>
      <c r="F84" s="24" t="s">
        <v>36</v>
      </c>
    </row>
    <row r="85" spans="1:6" ht="5.0999999999999996" customHeight="1">
      <c r="B85" s="9"/>
      <c r="C85" s="9"/>
      <c r="D85" s="14"/>
      <c r="E85" s="14"/>
      <c r="F85" s="20"/>
    </row>
    <row r="86" spans="1:6" s="18" customFormat="1">
      <c r="A86" s="3"/>
      <c r="B86" s="15" t="s">
        <v>67</v>
      </c>
      <c r="C86" s="16"/>
      <c r="D86" s="12">
        <f>SUM(D87:D93)</f>
        <v>1240</v>
      </c>
      <c r="E86" s="12">
        <f>SUM(E87:E93)</f>
        <v>400</v>
      </c>
      <c r="F86" s="22"/>
    </row>
    <row r="87" spans="1:6">
      <c r="B87" s="9"/>
      <c r="C87" s="8" t="s">
        <v>68</v>
      </c>
      <c r="D87" s="69">
        <v>1240</v>
      </c>
      <c r="E87" s="21">
        <v>194</v>
      </c>
      <c r="F87" s="20"/>
    </row>
    <row r="88" spans="1:6">
      <c r="B88" s="9"/>
      <c r="C88" s="8" t="s">
        <v>69</v>
      </c>
      <c r="D88" s="69"/>
      <c r="E88" s="21">
        <v>102</v>
      </c>
      <c r="F88" s="20"/>
    </row>
    <row r="89" spans="1:6">
      <c r="B89" s="9"/>
      <c r="C89" s="8" t="s">
        <v>70</v>
      </c>
      <c r="D89" s="69"/>
      <c r="E89" s="21">
        <v>23</v>
      </c>
      <c r="F89" s="20"/>
    </row>
    <row r="90" spans="1:6">
      <c r="B90" s="9"/>
      <c r="C90" s="8" t="s">
        <v>71</v>
      </c>
      <c r="D90" s="69"/>
      <c r="E90" s="21">
        <v>11</v>
      </c>
      <c r="F90" s="20"/>
    </row>
    <row r="91" spans="1:6">
      <c r="B91" s="9"/>
      <c r="C91" s="8" t="s">
        <v>72</v>
      </c>
      <c r="D91" s="69"/>
      <c r="E91" s="21">
        <v>5</v>
      </c>
      <c r="F91" s="20"/>
    </row>
    <row r="92" spans="1:6">
      <c r="B92" s="9"/>
      <c r="C92" s="8" t="s">
        <v>73</v>
      </c>
      <c r="D92" s="69"/>
      <c r="E92" s="21">
        <v>11</v>
      </c>
      <c r="F92" s="20"/>
    </row>
    <row r="93" spans="1:6">
      <c r="B93" s="9"/>
      <c r="C93" s="9" t="s">
        <v>74</v>
      </c>
      <c r="D93" s="69"/>
      <c r="E93" s="21">
        <v>54</v>
      </c>
      <c r="F93" s="20"/>
    </row>
    <row r="94" spans="1:6" ht="5.0999999999999996" customHeight="1">
      <c r="B94" s="9"/>
      <c r="C94" s="9"/>
      <c r="D94" s="14"/>
      <c r="E94" s="14"/>
      <c r="F94" s="20"/>
    </row>
    <row r="95" spans="1:6" s="18" customFormat="1" ht="13.5" customHeight="1">
      <c r="A95" s="3"/>
      <c r="B95" s="15" t="s">
        <v>75</v>
      </c>
      <c r="C95" s="16"/>
      <c r="D95" s="12">
        <f>SUM(D96:D109)</f>
        <v>1269</v>
      </c>
      <c r="E95" s="12">
        <f>SUM(E96:E109)</f>
        <v>436</v>
      </c>
      <c r="F95" s="22"/>
    </row>
    <row r="96" spans="1:6">
      <c r="B96" s="9"/>
      <c r="C96" s="8" t="s">
        <v>76</v>
      </c>
      <c r="D96" s="21">
        <v>245</v>
      </c>
      <c r="E96" s="14">
        <v>59</v>
      </c>
      <c r="F96" s="20"/>
    </row>
    <row r="97" spans="1:6">
      <c r="B97" s="9"/>
      <c r="C97" s="8" t="s">
        <v>77</v>
      </c>
      <c r="D97" s="21">
        <v>143</v>
      </c>
      <c r="E97" s="14">
        <v>77</v>
      </c>
      <c r="F97" s="20"/>
    </row>
    <row r="98" spans="1:6">
      <c r="B98" s="9"/>
      <c r="C98" s="8" t="s">
        <v>78</v>
      </c>
      <c r="D98" s="21">
        <v>161</v>
      </c>
      <c r="E98" s="14">
        <v>51</v>
      </c>
      <c r="F98" s="20"/>
    </row>
    <row r="99" spans="1:6">
      <c r="B99" s="9"/>
      <c r="C99" s="8" t="s">
        <v>79</v>
      </c>
      <c r="D99" s="21">
        <v>198</v>
      </c>
      <c r="E99" s="14">
        <v>65</v>
      </c>
      <c r="F99" s="20"/>
    </row>
    <row r="100" spans="1:6">
      <c r="B100" s="9"/>
      <c r="C100" s="8" t="s">
        <v>80</v>
      </c>
      <c r="D100" s="21">
        <v>23</v>
      </c>
      <c r="E100" s="14">
        <v>11</v>
      </c>
      <c r="F100" s="20"/>
    </row>
    <row r="101" spans="1:6">
      <c r="B101" s="9"/>
      <c r="C101" s="8" t="s">
        <v>81</v>
      </c>
      <c r="D101" s="21">
        <v>0</v>
      </c>
      <c r="E101" s="14">
        <v>0</v>
      </c>
      <c r="F101" s="20"/>
    </row>
    <row r="102" spans="1:6" ht="15.75">
      <c r="B102" s="9"/>
      <c r="C102" s="8" t="s">
        <v>82</v>
      </c>
      <c r="D102" s="21">
        <v>2</v>
      </c>
      <c r="E102" s="14">
        <v>2</v>
      </c>
      <c r="F102" s="24"/>
    </row>
    <row r="103" spans="1:6" ht="15.75">
      <c r="B103" s="9"/>
      <c r="C103" s="8" t="s">
        <v>83</v>
      </c>
      <c r="D103" s="21">
        <v>19</v>
      </c>
      <c r="E103" s="14">
        <v>24</v>
      </c>
      <c r="F103" s="24" t="s">
        <v>36</v>
      </c>
    </row>
    <row r="104" spans="1:6">
      <c r="B104" s="9"/>
      <c r="C104" s="8" t="s">
        <v>84</v>
      </c>
      <c r="D104" s="21">
        <v>194</v>
      </c>
      <c r="E104" s="14">
        <v>40</v>
      </c>
      <c r="F104" s="20"/>
    </row>
    <row r="105" spans="1:6">
      <c r="B105" s="9"/>
      <c r="C105" s="8" t="s">
        <v>85</v>
      </c>
      <c r="D105" s="21">
        <v>54</v>
      </c>
      <c r="E105" s="14">
        <v>21</v>
      </c>
      <c r="F105" s="20"/>
    </row>
    <row r="106" spans="1:6">
      <c r="B106" s="9"/>
      <c r="C106" s="8" t="s">
        <v>86</v>
      </c>
      <c r="D106" s="21">
        <v>84</v>
      </c>
      <c r="E106" s="14">
        <v>24</v>
      </c>
      <c r="F106" s="20"/>
    </row>
    <row r="107" spans="1:6">
      <c r="B107" s="9"/>
      <c r="C107" s="8" t="s">
        <v>87</v>
      </c>
      <c r="D107" s="21">
        <v>94</v>
      </c>
      <c r="E107" s="14">
        <v>26</v>
      </c>
      <c r="F107" s="20"/>
    </row>
    <row r="108" spans="1:6">
      <c r="B108" s="9"/>
      <c r="C108" s="8" t="s">
        <v>88</v>
      </c>
      <c r="D108" s="21">
        <v>40</v>
      </c>
      <c r="E108" s="14">
        <v>24</v>
      </c>
      <c r="F108" s="20"/>
    </row>
    <row r="109" spans="1:6" s="44" customFormat="1" ht="15.75">
      <c r="A109" s="3"/>
      <c r="B109" s="39"/>
      <c r="C109" s="40" t="s">
        <v>89</v>
      </c>
      <c r="D109" s="41">
        <v>12</v>
      </c>
      <c r="E109" s="42">
        <v>12</v>
      </c>
      <c r="F109" s="43"/>
    </row>
    <row r="110" spans="1:6" ht="5.0999999999999996" customHeight="1">
      <c r="B110" s="9"/>
      <c r="C110" s="8"/>
      <c r="D110" s="45"/>
      <c r="E110" s="46"/>
      <c r="F110" s="27"/>
    </row>
    <row r="111" spans="1:6" s="18" customFormat="1">
      <c r="A111" s="3"/>
      <c r="B111" s="15" t="s">
        <v>90</v>
      </c>
      <c r="C111" s="16"/>
      <c r="D111" s="47">
        <f>SUM(D112:D124)</f>
        <v>520</v>
      </c>
      <c r="E111" s="47">
        <f>SUM(E112:E124)</f>
        <v>512</v>
      </c>
      <c r="F111" s="22"/>
    </row>
    <row r="112" spans="1:6">
      <c r="B112" s="9"/>
      <c r="C112" s="19" t="s">
        <v>91</v>
      </c>
      <c r="D112" s="14">
        <v>51</v>
      </c>
      <c r="E112" s="14">
        <v>50</v>
      </c>
      <c r="F112" s="20"/>
    </row>
    <row r="113" spans="1:6" ht="15.75">
      <c r="B113" s="9"/>
      <c r="C113" s="19" t="s">
        <v>92</v>
      </c>
      <c r="D113" s="14">
        <v>21</v>
      </c>
      <c r="E113" s="14">
        <v>21</v>
      </c>
      <c r="F113" s="24"/>
    </row>
    <row r="114" spans="1:6">
      <c r="B114" s="9"/>
      <c r="C114" s="19" t="s">
        <v>93</v>
      </c>
      <c r="D114" s="14">
        <v>16</v>
      </c>
      <c r="E114" s="14">
        <v>16</v>
      </c>
      <c r="F114" s="20"/>
    </row>
    <row r="115" spans="1:6" ht="14.25" customHeight="1">
      <c r="B115" s="9"/>
      <c r="C115" s="19" t="s">
        <v>94</v>
      </c>
      <c r="D115" s="14">
        <v>18</v>
      </c>
      <c r="E115" s="14">
        <v>18</v>
      </c>
      <c r="F115" s="20"/>
    </row>
    <row r="116" spans="1:6" s="50" customFormat="1" ht="11.25" customHeight="1">
      <c r="A116" s="3"/>
      <c r="B116" s="48"/>
      <c r="C116" s="19" t="s">
        <v>95</v>
      </c>
      <c r="D116" s="49">
        <v>43</v>
      </c>
      <c r="E116" s="49">
        <v>43</v>
      </c>
      <c r="F116" s="24"/>
    </row>
    <row r="117" spans="1:6">
      <c r="B117" s="9"/>
      <c r="C117" s="19" t="s">
        <v>96</v>
      </c>
      <c r="D117" s="14">
        <v>44</v>
      </c>
      <c r="E117" s="14">
        <v>43</v>
      </c>
      <c r="F117" s="20"/>
    </row>
    <row r="118" spans="1:6">
      <c r="B118" s="9"/>
      <c r="C118" s="19" t="s">
        <v>97</v>
      </c>
      <c r="D118" s="14">
        <v>28</v>
      </c>
      <c r="E118" s="14">
        <v>28</v>
      </c>
      <c r="F118" s="20"/>
    </row>
    <row r="119" spans="1:6" ht="15.75">
      <c r="B119" s="9"/>
      <c r="C119" s="19" t="s">
        <v>98</v>
      </c>
      <c r="D119" s="14">
        <v>29</v>
      </c>
      <c r="E119" s="14">
        <v>26</v>
      </c>
      <c r="F119" s="24"/>
    </row>
    <row r="120" spans="1:6" ht="15.75">
      <c r="B120" s="9"/>
      <c r="C120" s="19" t="s">
        <v>99</v>
      </c>
      <c r="D120" s="14">
        <v>21</v>
      </c>
      <c r="E120" s="14">
        <v>21</v>
      </c>
      <c r="F120" s="24"/>
    </row>
    <row r="121" spans="1:6">
      <c r="B121" s="9"/>
      <c r="C121" s="19" t="s">
        <v>100</v>
      </c>
      <c r="D121" s="14">
        <v>144</v>
      </c>
      <c r="E121" s="14">
        <v>144</v>
      </c>
      <c r="F121" s="20"/>
    </row>
    <row r="122" spans="1:6">
      <c r="B122" s="9"/>
      <c r="C122" s="19" t="s">
        <v>101</v>
      </c>
      <c r="D122" s="14">
        <v>50</v>
      </c>
      <c r="E122" s="14">
        <v>50</v>
      </c>
      <c r="F122" s="20"/>
    </row>
    <row r="123" spans="1:6" ht="15.75">
      <c r="B123" s="9"/>
      <c r="C123" s="51" t="s">
        <v>102</v>
      </c>
      <c r="D123" s="42">
        <v>39</v>
      </c>
      <c r="E123" s="42">
        <v>36</v>
      </c>
      <c r="F123" s="20"/>
    </row>
    <row r="124" spans="1:6" ht="15.75">
      <c r="B124" s="9"/>
      <c r="C124" s="51" t="s">
        <v>103</v>
      </c>
      <c r="D124" s="42">
        <v>16</v>
      </c>
      <c r="E124" s="42">
        <v>16</v>
      </c>
      <c r="F124" s="20"/>
    </row>
    <row r="125" spans="1:6" ht="5.0999999999999996" customHeight="1">
      <c r="B125" s="9"/>
      <c r="C125" s="8"/>
      <c r="D125" s="14"/>
      <c r="E125" s="14"/>
      <c r="F125" s="20"/>
    </row>
    <row r="126" spans="1:6" s="18" customFormat="1">
      <c r="A126" s="3"/>
      <c r="B126" s="15" t="s">
        <v>37</v>
      </c>
      <c r="C126" s="16"/>
      <c r="D126" s="12">
        <f>SUM(D127:D128)</f>
        <v>270</v>
      </c>
      <c r="E126" s="12">
        <f>SUM(E127:E128)</f>
        <v>231</v>
      </c>
      <c r="F126" s="22"/>
    </row>
    <row r="127" spans="1:6" ht="5.0999999999999996" customHeight="1">
      <c r="B127" s="9"/>
      <c r="C127" s="9"/>
      <c r="D127" s="14"/>
      <c r="E127" s="14"/>
      <c r="F127" s="20"/>
    </row>
    <row r="128" spans="1:6">
      <c r="B128" s="8" t="s">
        <v>104</v>
      </c>
      <c r="C128" s="9"/>
      <c r="D128" s="14">
        <f>SUM(D129:D130)</f>
        <v>270</v>
      </c>
      <c r="E128" s="14">
        <f>SUM(E129:E130)</f>
        <v>231</v>
      </c>
      <c r="F128" s="20"/>
    </row>
    <row r="129" spans="1:6">
      <c r="B129" s="9"/>
      <c r="C129" s="8" t="s">
        <v>105</v>
      </c>
      <c r="D129" s="14">
        <v>186</v>
      </c>
      <c r="E129" s="14">
        <v>168</v>
      </c>
      <c r="F129" s="20"/>
    </row>
    <row r="130" spans="1:6">
      <c r="B130" s="9"/>
      <c r="C130" s="8" t="s">
        <v>106</v>
      </c>
      <c r="D130" s="14">
        <v>84</v>
      </c>
      <c r="E130" s="14">
        <v>63</v>
      </c>
      <c r="F130" s="20"/>
    </row>
    <row r="131" spans="1:6" ht="5.0999999999999996" customHeight="1">
      <c r="B131" s="9"/>
      <c r="C131" s="9"/>
      <c r="D131" s="14"/>
      <c r="E131" s="14"/>
      <c r="F131" s="20"/>
    </row>
    <row r="132" spans="1:6" ht="15.75">
      <c r="B132" s="11" t="s">
        <v>107</v>
      </c>
      <c r="C132" s="9"/>
      <c r="D132" s="12">
        <f>+D134+D143+D182+D196+D210+D238+D247+D269+D287+D296</f>
        <v>3720</v>
      </c>
      <c r="E132" s="12">
        <f>+E134+E143+E182+E196+E210+E238+E247+E269+E287+E296</f>
        <v>2325</v>
      </c>
      <c r="F132" s="24"/>
    </row>
    <row r="133" spans="1:6" ht="5.0999999999999996" customHeight="1">
      <c r="B133" s="9"/>
      <c r="C133" s="9"/>
      <c r="D133" s="14"/>
      <c r="E133" s="14"/>
      <c r="F133" s="20"/>
    </row>
    <row r="134" spans="1:6" s="18" customFormat="1">
      <c r="A134" s="3"/>
      <c r="B134" s="15" t="s">
        <v>108</v>
      </c>
      <c r="C134" s="16"/>
      <c r="D134" s="47">
        <f>+D137+D140+D141</f>
        <v>221</v>
      </c>
      <c r="E134" s="47">
        <f>+E137+E140+E141</f>
        <v>109</v>
      </c>
      <c r="F134" s="22"/>
    </row>
    <row r="135" spans="1:6" ht="8.1" customHeight="1">
      <c r="B135" s="8"/>
      <c r="C135" s="9"/>
      <c r="D135" s="21"/>
      <c r="E135" s="21"/>
      <c r="F135" s="20"/>
    </row>
    <row r="136" spans="1:6">
      <c r="B136" s="8" t="s">
        <v>109</v>
      </c>
      <c r="C136" s="9"/>
      <c r="D136" s="52"/>
      <c r="E136" s="52"/>
      <c r="F136" s="20"/>
    </row>
    <row r="137" spans="1:6">
      <c r="B137" s="8"/>
      <c r="C137" s="9" t="s">
        <v>61</v>
      </c>
      <c r="D137" s="28">
        <v>131</v>
      </c>
      <c r="E137" s="28">
        <v>42</v>
      </c>
      <c r="F137" s="20"/>
    </row>
    <row r="138" spans="1:6" ht="8.1" customHeight="1">
      <c r="B138" s="8"/>
      <c r="C138" s="9"/>
      <c r="D138" s="46"/>
      <c r="E138" s="46"/>
      <c r="F138" s="20"/>
    </row>
    <row r="139" spans="1:6">
      <c r="B139" s="8" t="s">
        <v>104</v>
      </c>
      <c r="C139" s="9"/>
      <c r="D139" s="53"/>
      <c r="E139" s="53"/>
      <c r="F139" s="20"/>
    </row>
    <row r="140" spans="1:6">
      <c r="B140" s="9"/>
      <c r="C140" s="8" t="s">
        <v>105</v>
      </c>
      <c r="D140" s="14">
        <v>58</v>
      </c>
      <c r="E140" s="14">
        <v>44</v>
      </c>
      <c r="F140" s="20"/>
    </row>
    <row r="141" spans="1:6">
      <c r="B141" s="9"/>
      <c r="C141" s="8" t="s">
        <v>110</v>
      </c>
      <c r="D141" s="14">
        <v>32</v>
      </c>
      <c r="E141" s="14">
        <v>23</v>
      </c>
      <c r="F141" s="20"/>
    </row>
    <row r="142" spans="1:6" ht="8.1" customHeight="1">
      <c r="B142" s="9"/>
      <c r="C142" s="9"/>
      <c r="D142" s="14"/>
      <c r="E142" s="14"/>
      <c r="F142" s="20"/>
    </row>
    <row r="143" spans="1:6" s="18" customFormat="1">
      <c r="A143" s="3"/>
      <c r="B143" s="15" t="s">
        <v>111</v>
      </c>
      <c r="C143" s="16"/>
      <c r="D143" s="12">
        <f>SUM(D145+D160+D164)</f>
        <v>875</v>
      </c>
      <c r="E143" s="12">
        <f>SUM(E145+E164+E160)</f>
        <v>591</v>
      </c>
      <c r="F143" s="22"/>
    </row>
    <row r="144" spans="1:6" ht="5.0999999999999996" customHeight="1">
      <c r="B144" s="8"/>
      <c r="C144" s="9"/>
      <c r="D144" s="14"/>
      <c r="E144" s="14"/>
      <c r="F144" s="20"/>
    </row>
    <row r="145" spans="1:6" s="18" customFormat="1">
      <c r="A145" s="3"/>
      <c r="B145" s="15" t="s">
        <v>112</v>
      </c>
      <c r="C145" s="16"/>
      <c r="D145" s="12">
        <f>SUM(D147:D158)</f>
        <v>320</v>
      </c>
      <c r="E145" s="12">
        <f>SUM(E147:E158)</f>
        <v>215</v>
      </c>
      <c r="F145" s="22"/>
    </row>
    <row r="146" spans="1:6">
      <c r="B146" s="8" t="s">
        <v>113</v>
      </c>
      <c r="C146" s="9"/>
      <c r="D146" s="14"/>
      <c r="E146" s="14"/>
      <c r="F146" s="20"/>
    </row>
    <row r="147" spans="1:6">
      <c r="B147" s="8"/>
      <c r="C147" s="8" t="s">
        <v>114</v>
      </c>
      <c r="D147" s="14">
        <v>54</v>
      </c>
      <c r="E147" s="14">
        <v>45</v>
      </c>
      <c r="F147" s="20"/>
    </row>
    <row r="148" spans="1:6" ht="8.1" customHeight="1">
      <c r="B148" s="8"/>
      <c r="C148" s="9"/>
      <c r="D148" s="14"/>
      <c r="E148" s="14"/>
      <c r="F148" s="20"/>
    </row>
    <row r="149" spans="1:6" ht="12" customHeight="1">
      <c r="B149" s="8" t="s">
        <v>115</v>
      </c>
      <c r="C149" s="9"/>
      <c r="D149" s="28"/>
      <c r="E149" s="28"/>
      <c r="F149" s="20"/>
    </row>
    <row r="150" spans="1:6">
      <c r="B150" s="8"/>
      <c r="C150" s="9" t="s">
        <v>54</v>
      </c>
      <c r="D150" s="28">
        <v>69</v>
      </c>
      <c r="E150" s="28">
        <v>44</v>
      </c>
      <c r="F150" s="20"/>
    </row>
    <row r="151" spans="1:6">
      <c r="B151" s="8"/>
      <c r="C151" s="9" t="s">
        <v>59</v>
      </c>
      <c r="D151" s="28">
        <v>100</v>
      </c>
      <c r="E151" s="28">
        <v>41</v>
      </c>
      <c r="F151" s="20"/>
    </row>
    <row r="152" spans="1:6" ht="8.1" customHeight="1">
      <c r="B152" s="8"/>
      <c r="C152" s="9"/>
      <c r="D152" s="28"/>
      <c r="E152" s="28"/>
      <c r="F152" s="20"/>
    </row>
    <row r="153" spans="1:6">
      <c r="B153" s="8" t="s">
        <v>116</v>
      </c>
      <c r="C153" s="9"/>
      <c r="D153" s="28"/>
      <c r="E153" s="28"/>
      <c r="F153" s="20"/>
    </row>
    <row r="154" spans="1:6" ht="15.75">
      <c r="B154" s="8"/>
      <c r="C154" s="9" t="s">
        <v>117</v>
      </c>
      <c r="D154" s="28">
        <v>0</v>
      </c>
      <c r="E154" s="28">
        <v>0</v>
      </c>
      <c r="F154" s="20"/>
    </row>
    <row r="155" spans="1:6" ht="15.75">
      <c r="B155" s="8"/>
      <c r="C155" s="9" t="s">
        <v>118</v>
      </c>
      <c r="D155" s="14">
        <v>25</v>
      </c>
      <c r="E155" s="14">
        <v>23</v>
      </c>
      <c r="F155" s="20"/>
    </row>
    <row r="156" spans="1:6" ht="8.1" customHeight="1">
      <c r="B156" s="8"/>
      <c r="C156" s="9"/>
      <c r="D156" s="14"/>
      <c r="E156" s="14"/>
      <c r="F156" s="20"/>
    </row>
    <row r="157" spans="1:6">
      <c r="B157" s="8" t="s">
        <v>119</v>
      </c>
      <c r="C157" s="9"/>
      <c r="D157" s="14"/>
      <c r="E157" s="14"/>
      <c r="F157" s="20"/>
    </row>
    <row r="158" spans="1:6">
      <c r="B158" s="8"/>
      <c r="C158" s="9" t="s">
        <v>120</v>
      </c>
      <c r="D158" s="14">
        <v>72</v>
      </c>
      <c r="E158" s="14">
        <v>62</v>
      </c>
      <c r="F158" s="20"/>
    </row>
    <row r="159" spans="1:6" ht="8.1" customHeight="1">
      <c r="B159" s="8"/>
      <c r="C159" s="9"/>
      <c r="D159" s="14"/>
      <c r="E159" s="14"/>
      <c r="F159" s="20"/>
    </row>
    <row r="160" spans="1:6" s="18" customFormat="1">
      <c r="A160" s="3"/>
      <c r="B160" s="15" t="s">
        <v>121</v>
      </c>
      <c r="C160" s="16"/>
      <c r="D160" s="12">
        <f>+D162</f>
        <v>144</v>
      </c>
      <c r="E160" s="12">
        <f>+E162</f>
        <v>40</v>
      </c>
      <c r="F160" s="22"/>
    </row>
    <row r="161" spans="1:6">
      <c r="B161" s="8" t="s">
        <v>122</v>
      </c>
      <c r="C161" s="9"/>
      <c r="D161" s="14"/>
      <c r="E161" s="14"/>
      <c r="F161" s="20"/>
    </row>
    <row r="162" spans="1:6">
      <c r="B162" s="8"/>
      <c r="C162" s="9" t="s">
        <v>13</v>
      </c>
      <c r="D162" s="14">
        <v>144</v>
      </c>
      <c r="E162" s="14">
        <v>40</v>
      </c>
      <c r="F162" s="20"/>
    </row>
    <row r="163" spans="1:6" ht="8.1" customHeight="1">
      <c r="B163" s="8"/>
      <c r="C163" s="9"/>
      <c r="D163" s="14"/>
      <c r="E163" s="14"/>
      <c r="F163" s="20"/>
    </row>
    <row r="164" spans="1:6" s="18" customFormat="1" ht="15.75">
      <c r="A164" s="3"/>
      <c r="B164" s="15" t="s">
        <v>123</v>
      </c>
      <c r="C164" s="16"/>
      <c r="D164" s="12">
        <f>SUM(D166:D180)</f>
        <v>411</v>
      </c>
      <c r="E164" s="12">
        <f>SUM(E166:E180)</f>
        <v>336</v>
      </c>
      <c r="F164" s="54"/>
    </row>
    <row r="165" spans="1:6">
      <c r="B165" s="8" t="s">
        <v>109</v>
      </c>
      <c r="C165" s="9"/>
      <c r="D165" s="14"/>
      <c r="E165" s="14"/>
      <c r="F165" s="20"/>
    </row>
    <row r="166" spans="1:6">
      <c r="B166" s="8"/>
      <c r="C166" s="9" t="s">
        <v>61</v>
      </c>
      <c r="D166" s="14">
        <v>59</v>
      </c>
      <c r="E166" s="14">
        <v>28</v>
      </c>
      <c r="F166" s="20"/>
    </row>
    <row r="167" spans="1:6" ht="8.1" customHeight="1">
      <c r="B167" s="8"/>
      <c r="C167" s="9"/>
      <c r="D167" s="14"/>
      <c r="E167" s="14"/>
      <c r="F167" s="20"/>
    </row>
    <row r="168" spans="1:6">
      <c r="B168" s="8" t="s">
        <v>124</v>
      </c>
      <c r="C168" s="9"/>
      <c r="D168" s="14"/>
      <c r="E168" s="14"/>
      <c r="F168" s="20"/>
    </row>
    <row r="169" spans="1:6">
      <c r="B169" s="8"/>
      <c r="C169" s="9" t="s">
        <v>9</v>
      </c>
      <c r="D169" s="14">
        <v>79</v>
      </c>
      <c r="E169" s="14">
        <v>73</v>
      </c>
      <c r="F169" s="20"/>
    </row>
    <row r="170" spans="1:6" ht="8.1" customHeight="1">
      <c r="B170" s="8"/>
      <c r="C170" s="9"/>
      <c r="D170" s="14"/>
      <c r="E170" s="14"/>
      <c r="F170" s="20"/>
    </row>
    <row r="171" spans="1:6">
      <c r="B171" s="8" t="s">
        <v>116</v>
      </c>
      <c r="C171" s="9"/>
      <c r="D171" s="14"/>
      <c r="E171" s="14"/>
      <c r="F171" s="20"/>
    </row>
    <row r="172" spans="1:6">
      <c r="B172" s="8"/>
      <c r="C172" s="9" t="s">
        <v>27</v>
      </c>
      <c r="D172" s="14">
        <v>20</v>
      </c>
      <c r="E172" s="14">
        <v>9</v>
      </c>
      <c r="F172" s="20"/>
    </row>
    <row r="173" spans="1:6">
      <c r="B173" s="8"/>
      <c r="C173" s="9" t="s">
        <v>26</v>
      </c>
      <c r="D173" s="14">
        <v>35</v>
      </c>
      <c r="E173" s="14">
        <v>27</v>
      </c>
      <c r="F173" s="20"/>
    </row>
    <row r="174" spans="1:6" ht="8.1" customHeight="1">
      <c r="B174" s="8"/>
      <c r="C174" s="9"/>
      <c r="D174" s="14"/>
      <c r="E174" s="14"/>
      <c r="F174" s="20"/>
    </row>
    <row r="175" spans="1:6">
      <c r="B175" s="8" t="s">
        <v>125</v>
      </c>
      <c r="C175" s="9"/>
      <c r="D175" s="14"/>
      <c r="E175" s="14"/>
      <c r="F175" s="20"/>
    </row>
    <row r="176" spans="1:6">
      <c r="B176" s="8"/>
      <c r="C176" s="9" t="s">
        <v>44</v>
      </c>
      <c r="D176" s="65">
        <v>179</v>
      </c>
      <c r="E176" s="65">
        <v>162</v>
      </c>
      <c r="F176" s="66"/>
    </row>
    <row r="177" spans="1:6">
      <c r="B177" s="8"/>
      <c r="C177" s="8" t="s">
        <v>43</v>
      </c>
      <c r="D177" s="65"/>
      <c r="E177" s="65"/>
      <c r="F177" s="66"/>
    </row>
    <row r="178" spans="1:6" ht="8.1" customHeight="1">
      <c r="B178" s="8"/>
      <c r="C178" s="9"/>
      <c r="D178" s="14"/>
      <c r="E178" s="14"/>
      <c r="F178" s="20"/>
    </row>
    <row r="179" spans="1:6">
      <c r="B179" s="8" t="s">
        <v>104</v>
      </c>
      <c r="C179" s="9"/>
      <c r="D179" s="14"/>
      <c r="E179" s="14"/>
      <c r="F179" s="20"/>
    </row>
    <row r="180" spans="1:6">
      <c r="B180" s="9"/>
      <c r="C180" s="8" t="s">
        <v>105</v>
      </c>
      <c r="D180" s="14">
        <v>39</v>
      </c>
      <c r="E180" s="14">
        <v>37</v>
      </c>
      <c r="F180" s="20"/>
    </row>
    <row r="181" spans="1:6" ht="8.1" customHeight="1">
      <c r="B181" s="9"/>
      <c r="C181" s="9"/>
      <c r="D181" s="14"/>
      <c r="E181" s="14"/>
      <c r="F181" s="20"/>
    </row>
    <row r="182" spans="1:6" s="18" customFormat="1" ht="15.75">
      <c r="A182" s="3"/>
      <c r="B182" s="15" t="s">
        <v>126</v>
      </c>
      <c r="C182" s="16"/>
      <c r="D182" s="12">
        <f>SUM(D185:D194)</f>
        <v>459</v>
      </c>
      <c r="E182" s="12">
        <f>SUM(E185:E194)</f>
        <v>124</v>
      </c>
      <c r="F182" s="54"/>
    </row>
    <row r="183" spans="1:6" ht="5.0999999999999996" customHeight="1">
      <c r="B183" s="8"/>
      <c r="C183" s="9"/>
      <c r="D183" s="14"/>
      <c r="E183" s="14"/>
      <c r="F183" s="20"/>
    </row>
    <row r="184" spans="1:6">
      <c r="B184" s="8" t="s">
        <v>116</v>
      </c>
      <c r="C184" s="9"/>
      <c r="D184" s="28"/>
      <c r="E184" s="28"/>
      <c r="F184" s="20"/>
    </row>
    <row r="185" spans="1:6">
      <c r="B185" s="8"/>
      <c r="C185" s="9" t="s">
        <v>26</v>
      </c>
      <c r="D185" s="14">
        <v>20</v>
      </c>
      <c r="E185" s="14">
        <v>12</v>
      </c>
      <c r="F185" s="20"/>
    </row>
    <row r="186" spans="1:6">
      <c r="B186" s="8"/>
      <c r="C186" s="9" t="s">
        <v>27</v>
      </c>
      <c r="D186" s="14">
        <v>0</v>
      </c>
      <c r="E186" s="14">
        <v>0</v>
      </c>
      <c r="F186" s="20"/>
    </row>
    <row r="187" spans="1:6" ht="15.75">
      <c r="B187" s="8"/>
      <c r="C187" s="9" t="s">
        <v>23</v>
      </c>
      <c r="D187" s="14">
        <v>0</v>
      </c>
      <c r="E187" s="14">
        <v>0</v>
      </c>
      <c r="F187" s="24"/>
    </row>
    <row r="188" spans="1:6" ht="8.1" customHeight="1">
      <c r="B188" s="8"/>
      <c r="C188" s="9"/>
      <c r="D188" s="14"/>
      <c r="E188" s="14"/>
      <c r="F188" s="20"/>
    </row>
    <row r="189" spans="1:6" ht="11.25" customHeight="1">
      <c r="B189" s="8" t="s">
        <v>119</v>
      </c>
      <c r="C189" s="9"/>
      <c r="D189" s="28"/>
      <c r="E189" s="28"/>
      <c r="F189" s="20"/>
    </row>
    <row r="190" spans="1:6" ht="12.75" customHeight="1">
      <c r="B190" s="8"/>
      <c r="C190" s="9" t="s">
        <v>44</v>
      </c>
      <c r="D190" s="65">
        <v>324</v>
      </c>
      <c r="E190" s="65">
        <v>0</v>
      </c>
      <c r="F190" s="66"/>
    </row>
    <row r="191" spans="1:6" ht="14.25" customHeight="1">
      <c r="B191" s="8"/>
      <c r="C191" s="9" t="s">
        <v>43</v>
      </c>
      <c r="D191" s="65"/>
      <c r="E191" s="65"/>
      <c r="F191" s="66"/>
    </row>
    <row r="192" spans="1:6" ht="8.1" customHeight="1">
      <c r="B192" s="8"/>
      <c r="C192" s="9"/>
      <c r="D192" s="14"/>
      <c r="E192" s="14"/>
      <c r="F192" s="20"/>
    </row>
    <row r="193" spans="1:6">
      <c r="B193" s="8" t="s">
        <v>113</v>
      </c>
      <c r="C193" s="9"/>
      <c r="D193" s="28"/>
      <c r="E193" s="28"/>
      <c r="F193" s="20"/>
    </row>
    <row r="194" spans="1:6">
      <c r="B194" s="8"/>
      <c r="C194" s="9" t="s">
        <v>9</v>
      </c>
      <c r="D194" s="14">
        <v>115</v>
      </c>
      <c r="E194" s="14">
        <v>112</v>
      </c>
      <c r="F194" s="20"/>
    </row>
    <row r="195" spans="1:6" ht="8.1" customHeight="1">
      <c r="B195" s="9"/>
      <c r="C195" s="8"/>
      <c r="D195" s="14"/>
      <c r="E195" s="14"/>
      <c r="F195" s="20"/>
    </row>
    <row r="196" spans="1:6" s="18" customFormat="1" ht="15.75">
      <c r="A196" s="3"/>
      <c r="B196" s="15" t="s">
        <v>127</v>
      </c>
      <c r="C196" s="16"/>
      <c r="D196" s="12">
        <f>SUM(D198:D208)</f>
        <v>187</v>
      </c>
      <c r="E196" s="12">
        <f>SUM(E198:E208)</f>
        <v>144</v>
      </c>
      <c r="F196" s="24"/>
    </row>
    <row r="197" spans="1:6" ht="5.0999999999999996" customHeight="1">
      <c r="B197" s="8"/>
      <c r="C197" s="9"/>
      <c r="D197" s="14"/>
      <c r="E197" s="14"/>
      <c r="F197" s="20"/>
    </row>
    <row r="198" spans="1:6">
      <c r="B198" s="8" t="s">
        <v>119</v>
      </c>
      <c r="C198" s="9"/>
      <c r="D198" s="28"/>
      <c r="E198" s="28"/>
      <c r="F198" s="20"/>
    </row>
    <row r="199" spans="1:6" ht="12.75" customHeight="1">
      <c r="B199" s="8"/>
      <c r="C199" s="9" t="s">
        <v>44</v>
      </c>
      <c r="D199" s="65">
        <v>162</v>
      </c>
      <c r="E199" s="65">
        <v>122</v>
      </c>
      <c r="F199" s="66"/>
    </row>
    <row r="200" spans="1:6" ht="12.75" customHeight="1">
      <c r="B200" s="8"/>
      <c r="C200" s="9" t="s">
        <v>43</v>
      </c>
      <c r="D200" s="65"/>
      <c r="E200" s="65"/>
      <c r="F200" s="66"/>
    </row>
    <row r="201" spans="1:6" ht="4.5" customHeight="1">
      <c r="B201" s="8"/>
      <c r="C201" s="9"/>
      <c r="D201" s="14"/>
      <c r="E201" s="14"/>
      <c r="F201" s="20"/>
    </row>
    <row r="202" spans="1:6">
      <c r="B202" s="8" t="s">
        <v>128</v>
      </c>
      <c r="C202" s="9"/>
      <c r="D202" s="28"/>
      <c r="E202" s="28"/>
      <c r="F202" s="20"/>
    </row>
    <row r="203" spans="1:6">
      <c r="B203" s="8"/>
      <c r="C203" s="9" t="s">
        <v>129</v>
      </c>
      <c r="D203" s="14">
        <v>2</v>
      </c>
      <c r="E203" s="14">
        <v>2</v>
      </c>
      <c r="F203" s="20"/>
    </row>
    <row r="204" spans="1:6">
      <c r="B204" s="8"/>
      <c r="C204" s="9" t="s">
        <v>130</v>
      </c>
      <c r="D204" s="14">
        <v>2</v>
      </c>
      <c r="E204" s="14">
        <v>2</v>
      </c>
      <c r="F204" s="20"/>
    </row>
    <row r="205" spans="1:6">
      <c r="B205" s="8"/>
      <c r="C205" s="9" t="s">
        <v>131</v>
      </c>
      <c r="D205" s="14">
        <v>10</v>
      </c>
      <c r="E205" s="14">
        <v>7</v>
      </c>
      <c r="F205" s="20"/>
    </row>
    <row r="206" spans="1:6" ht="4.5" customHeight="1">
      <c r="B206" s="8"/>
      <c r="C206" s="9"/>
      <c r="D206" s="14"/>
      <c r="E206" s="14"/>
      <c r="F206" s="20"/>
    </row>
    <row r="207" spans="1:6" ht="11.25" customHeight="1">
      <c r="B207" s="8" t="s">
        <v>116</v>
      </c>
      <c r="C207" s="9"/>
      <c r="D207" s="28"/>
      <c r="E207" s="28"/>
      <c r="F207" s="20"/>
    </row>
    <row r="208" spans="1:6" ht="15" customHeight="1">
      <c r="B208" s="8"/>
      <c r="C208" s="9" t="s">
        <v>132</v>
      </c>
      <c r="D208" s="28">
        <v>11</v>
      </c>
      <c r="E208" s="14">
        <v>11</v>
      </c>
      <c r="F208" s="24"/>
    </row>
    <row r="209" spans="1:6" ht="4.5" customHeight="1">
      <c r="B209" s="9"/>
      <c r="C209" s="9"/>
      <c r="D209" s="14"/>
      <c r="E209" s="14"/>
      <c r="F209" s="20"/>
    </row>
    <row r="210" spans="1:6" s="18" customFormat="1" ht="15.75">
      <c r="A210" s="3"/>
      <c r="B210" s="15" t="s">
        <v>133</v>
      </c>
      <c r="C210" s="16"/>
      <c r="D210" s="12">
        <f>SUM(D226+D212)</f>
        <v>583</v>
      </c>
      <c r="E210" s="12">
        <f>SUM(E226+E212)</f>
        <v>450</v>
      </c>
      <c r="F210" s="54"/>
    </row>
    <row r="211" spans="1:6" ht="5.0999999999999996" customHeight="1">
      <c r="B211" s="8"/>
      <c r="C211" s="9"/>
      <c r="D211" s="14"/>
      <c r="E211" s="14"/>
      <c r="F211" s="20"/>
    </row>
    <row r="212" spans="1:6" s="18" customFormat="1" ht="15.75">
      <c r="A212" s="3"/>
      <c r="B212" s="15" t="s">
        <v>134</v>
      </c>
      <c r="C212" s="16"/>
      <c r="D212" s="12">
        <f>SUM(D214:D224)</f>
        <v>324</v>
      </c>
      <c r="E212" s="12">
        <f>SUM(E214:E224)</f>
        <v>204</v>
      </c>
      <c r="F212" s="54"/>
    </row>
    <row r="213" spans="1:6">
      <c r="B213" s="8" t="s">
        <v>125</v>
      </c>
      <c r="C213" s="9"/>
      <c r="D213" s="14"/>
      <c r="E213" s="14"/>
      <c r="F213" s="20"/>
    </row>
    <row r="214" spans="1:6">
      <c r="B214" s="8"/>
      <c r="C214" s="9" t="s">
        <v>44</v>
      </c>
      <c r="D214" s="65">
        <v>168</v>
      </c>
      <c r="E214" s="65">
        <v>85</v>
      </c>
      <c r="F214" s="66"/>
    </row>
    <row r="215" spans="1:6">
      <c r="B215" s="8"/>
      <c r="C215" s="9" t="s">
        <v>43</v>
      </c>
      <c r="D215" s="65"/>
      <c r="E215" s="65"/>
      <c r="F215" s="66"/>
    </row>
    <row r="216" spans="1:6" ht="8.1" customHeight="1">
      <c r="B216" s="8"/>
      <c r="C216" s="9"/>
      <c r="D216" s="14"/>
      <c r="E216" s="14"/>
      <c r="F216" s="20"/>
    </row>
    <row r="217" spans="1:6">
      <c r="B217" s="8" t="s">
        <v>113</v>
      </c>
      <c r="C217" s="9"/>
      <c r="D217" s="14"/>
      <c r="E217" s="14"/>
      <c r="F217" s="20"/>
    </row>
    <row r="218" spans="1:6">
      <c r="B218" s="8"/>
      <c r="C218" s="9" t="s">
        <v>9</v>
      </c>
      <c r="D218" s="14">
        <v>95</v>
      </c>
      <c r="E218" s="14">
        <v>71</v>
      </c>
      <c r="F218" s="20"/>
    </row>
    <row r="219" spans="1:6" ht="4.5" customHeight="1">
      <c r="B219" s="8"/>
      <c r="C219" s="9"/>
      <c r="D219" s="14"/>
      <c r="E219" s="14"/>
      <c r="F219" s="20"/>
    </row>
    <row r="220" spans="1:6">
      <c r="B220" s="8" t="s">
        <v>135</v>
      </c>
      <c r="C220" s="9"/>
      <c r="D220" s="14"/>
      <c r="E220" s="14"/>
      <c r="F220" s="20"/>
    </row>
    <row r="221" spans="1:6">
      <c r="B221" s="8"/>
      <c r="C221" s="9" t="s">
        <v>136</v>
      </c>
      <c r="D221" s="14">
        <v>12</v>
      </c>
      <c r="E221" s="14">
        <v>4</v>
      </c>
      <c r="F221" s="20"/>
    </row>
    <row r="222" spans="1:6" ht="4.5" customHeight="1">
      <c r="B222" s="8"/>
      <c r="C222" s="9"/>
      <c r="D222" s="14"/>
      <c r="E222" s="14"/>
      <c r="F222" s="20" t="s">
        <v>17</v>
      </c>
    </row>
    <row r="223" spans="1:6">
      <c r="B223" s="8" t="s">
        <v>104</v>
      </c>
      <c r="C223" s="9"/>
      <c r="D223" s="28"/>
      <c r="E223" s="28"/>
      <c r="F223" s="20"/>
    </row>
    <row r="224" spans="1:6">
      <c r="B224" s="9"/>
      <c r="C224" s="8" t="s">
        <v>105</v>
      </c>
      <c r="D224" s="14">
        <v>49</v>
      </c>
      <c r="E224" s="14">
        <v>44</v>
      </c>
      <c r="F224" s="20"/>
    </row>
    <row r="225" spans="1:6" ht="4.5" customHeight="1">
      <c r="B225" s="9"/>
      <c r="C225" s="8"/>
      <c r="D225" s="14"/>
      <c r="E225" s="14"/>
      <c r="F225" s="20"/>
    </row>
    <row r="226" spans="1:6" s="18" customFormat="1" ht="15.75">
      <c r="A226" s="3"/>
      <c r="B226" s="15" t="s">
        <v>137</v>
      </c>
      <c r="C226" s="16"/>
      <c r="D226" s="37">
        <f>SUM(D228:D236)</f>
        <v>259</v>
      </c>
      <c r="E226" s="37">
        <f>SUM(E228:E236)</f>
        <v>246</v>
      </c>
      <c r="F226" s="54"/>
    </row>
    <row r="227" spans="1:6">
      <c r="B227" s="8" t="s">
        <v>125</v>
      </c>
      <c r="C227" s="9"/>
      <c r="D227" s="14"/>
      <c r="E227" s="14"/>
      <c r="F227" s="20"/>
    </row>
    <row r="228" spans="1:6" ht="12.75" customHeight="1">
      <c r="B228" s="8"/>
      <c r="C228" s="9" t="s">
        <v>44</v>
      </c>
      <c r="D228" s="65">
        <v>131</v>
      </c>
      <c r="E228" s="65">
        <v>115</v>
      </c>
      <c r="F228" s="66"/>
    </row>
    <row r="229" spans="1:6" ht="12.75" customHeight="1">
      <c r="B229" s="8"/>
      <c r="C229" s="9" t="s">
        <v>43</v>
      </c>
      <c r="D229" s="65"/>
      <c r="E229" s="65"/>
      <c r="F229" s="66"/>
    </row>
    <row r="230" spans="1:6" ht="4.5" customHeight="1">
      <c r="B230" s="8"/>
      <c r="C230" s="9"/>
      <c r="D230" s="14"/>
      <c r="E230" s="14"/>
      <c r="F230" s="20"/>
    </row>
    <row r="231" spans="1:6">
      <c r="B231" s="8" t="s">
        <v>113</v>
      </c>
      <c r="C231" s="9"/>
      <c r="D231" s="14"/>
      <c r="E231" s="14"/>
      <c r="F231" s="20"/>
    </row>
    <row r="232" spans="1:6" ht="15.75">
      <c r="B232" s="8"/>
      <c r="C232" s="9" t="s">
        <v>114</v>
      </c>
      <c r="D232" s="28">
        <v>84</v>
      </c>
      <c r="E232" s="28">
        <v>87</v>
      </c>
      <c r="F232" s="24" t="s">
        <v>36</v>
      </c>
    </row>
    <row r="233" spans="1:6" ht="4.5" customHeight="1">
      <c r="B233" s="8"/>
      <c r="C233" s="9"/>
      <c r="D233" s="28"/>
      <c r="E233" s="28"/>
      <c r="F233" s="20"/>
    </row>
    <row r="234" spans="1:6">
      <c r="B234" s="8" t="s">
        <v>116</v>
      </c>
      <c r="C234" s="9"/>
      <c r="D234" s="14"/>
      <c r="E234" s="14"/>
      <c r="F234" s="20"/>
    </row>
    <row r="235" spans="1:6">
      <c r="B235" s="8"/>
      <c r="C235" s="9" t="s">
        <v>138</v>
      </c>
      <c r="D235" s="28">
        <v>18</v>
      </c>
      <c r="E235" s="28">
        <v>18</v>
      </c>
      <c r="F235" s="20"/>
    </row>
    <row r="236" spans="1:6">
      <c r="B236" s="8"/>
      <c r="C236" s="9" t="s">
        <v>27</v>
      </c>
      <c r="D236" s="14">
        <v>26</v>
      </c>
      <c r="E236" s="14">
        <v>26</v>
      </c>
      <c r="F236" s="20"/>
    </row>
    <row r="237" spans="1:6" ht="4.5" customHeight="1">
      <c r="B237" s="9"/>
      <c r="C237" s="9"/>
      <c r="D237" s="14"/>
      <c r="E237" s="14"/>
      <c r="F237" s="20"/>
    </row>
    <row r="238" spans="1:6" s="18" customFormat="1">
      <c r="A238" s="3"/>
      <c r="B238" s="15" t="s">
        <v>139</v>
      </c>
      <c r="C238" s="16"/>
      <c r="D238" s="12">
        <f>SUM(D241:D245)</f>
        <v>158</v>
      </c>
      <c r="E238" s="12">
        <f>SUM(E241:E245)</f>
        <v>106</v>
      </c>
      <c r="F238" s="22"/>
    </row>
    <row r="239" spans="1:6" ht="5.0999999999999996" customHeight="1">
      <c r="B239" s="8"/>
      <c r="C239" s="9"/>
      <c r="D239" s="14"/>
      <c r="E239" s="14"/>
      <c r="F239" s="20"/>
    </row>
    <row r="240" spans="1:6">
      <c r="B240" s="8" t="s">
        <v>115</v>
      </c>
      <c r="C240" s="9"/>
      <c r="D240" s="28"/>
      <c r="E240" s="28"/>
      <c r="F240" s="20"/>
    </row>
    <row r="241" spans="1:8">
      <c r="B241" s="8"/>
      <c r="C241" s="9" t="s">
        <v>54</v>
      </c>
      <c r="D241" s="14">
        <v>61</v>
      </c>
      <c r="E241" s="14">
        <v>44</v>
      </c>
      <c r="F241" s="20"/>
    </row>
    <row r="242" spans="1:8">
      <c r="B242" s="8"/>
      <c r="C242" s="9" t="s">
        <v>59</v>
      </c>
      <c r="D242" s="28">
        <v>21</v>
      </c>
      <c r="E242" s="28">
        <v>15</v>
      </c>
      <c r="F242" s="20"/>
    </row>
    <row r="243" spans="1:8" ht="4.5" customHeight="1">
      <c r="B243" s="8"/>
      <c r="C243" s="9"/>
      <c r="D243" s="28"/>
      <c r="E243" s="28"/>
      <c r="F243" s="20"/>
    </row>
    <row r="244" spans="1:8">
      <c r="B244" s="8" t="s">
        <v>109</v>
      </c>
      <c r="C244" s="8"/>
      <c r="D244" s="14"/>
      <c r="E244" s="14"/>
      <c r="F244" s="4"/>
      <c r="G244" s="4"/>
      <c r="H244" s="4"/>
    </row>
    <row r="245" spans="1:8">
      <c r="B245" s="9"/>
      <c r="C245" s="9" t="s">
        <v>61</v>
      </c>
      <c r="D245" s="14">
        <v>76</v>
      </c>
      <c r="E245" s="14">
        <v>47</v>
      </c>
      <c r="F245" s="20"/>
    </row>
    <row r="246" spans="1:8" ht="8.1" customHeight="1">
      <c r="B246" s="9"/>
      <c r="C246" s="9"/>
      <c r="D246" s="14"/>
      <c r="E246" s="14"/>
      <c r="F246" s="20"/>
    </row>
    <row r="247" spans="1:8" s="18" customFormat="1">
      <c r="A247" s="3"/>
      <c r="B247" s="15" t="s">
        <v>140</v>
      </c>
      <c r="C247" s="16"/>
      <c r="D247" s="12">
        <f>SUM(D249,D262,D264)</f>
        <v>330</v>
      </c>
      <c r="E247" s="12">
        <f>SUM(E249,E262,E264)</f>
        <v>187</v>
      </c>
      <c r="F247" s="22"/>
    </row>
    <row r="248" spans="1:8" ht="5.0999999999999996" customHeight="1">
      <c r="B248" s="8"/>
      <c r="C248" s="9"/>
      <c r="D248" s="14"/>
      <c r="E248" s="14"/>
      <c r="F248" s="20"/>
    </row>
    <row r="249" spans="1:8" s="18" customFormat="1">
      <c r="A249" s="3"/>
      <c r="B249" s="15" t="s">
        <v>141</v>
      </c>
      <c r="C249" s="16"/>
      <c r="D249" s="12">
        <f>SUM(D251:D258)</f>
        <v>159</v>
      </c>
      <c r="E249" s="12">
        <f>SUM(E251:E258)</f>
        <v>112</v>
      </c>
      <c r="F249" s="22"/>
    </row>
    <row r="250" spans="1:8">
      <c r="B250" s="8" t="s">
        <v>109</v>
      </c>
      <c r="C250" s="9"/>
      <c r="D250" s="28"/>
      <c r="E250" s="28"/>
      <c r="F250" s="20"/>
    </row>
    <row r="251" spans="1:8">
      <c r="B251" s="8"/>
      <c r="C251" s="9" t="s">
        <v>61</v>
      </c>
      <c r="D251" s="14">
        <v>84</v>
      </c>
      <c r="E251" s="14">
        <v>46</v>
      </c>
      <c r="F251" s="20"/>
    </row>
    <row r="252" spans="1:8" ht="8.1" customHeight="1">
      <c r="B252" s="8"/>
      <c r="C252" s="9"/>
      <c r="D252" s="14"/>
      <c r="E252" s="14"/>
      <c r="F252" s="20"/>
    </row>
    <row r="253" spans="1:8">
      <c r="B253" s="8" t="s">
        <v>113</v>
      </c>
      <c r="C253" s="9"/>
      <c r="D253" s="28"/>
      <c r="E253" s="28"/>
      <c r="F253" s="20"/>
    </row>
    <row r="254" spans="1:8">
      <c r="B254" s="8"/>
      <c r="C254" s="9" t="s">
        <v>9</v>
      </c>
      <c r="D254" s="14">
        <v>63</v>
      </c>
      <c r="E254" s="14">
        <v>55</v>
      </c>
      <c r="F254" s="20"/>
    </row>
    <row r="255" spans="1:8" ht="4.5" customHeight="1">
      <c r="B255" s="8"/>
      <c r="C255" s="9"/>
      <c r="D255" s="14"/>
      <c r="E255" s="14"/>
      <c r="F255" s="20"/>
    </row>
    <row r="256" spans="1:8">
      <c r="B256" s="8" t="s">
        <v>116</v>
      </c>
      <c r="C256" s="9"/>
      <c r="D256" s="28"/>
      <c r="E256" s="28"/>
      <c r="F256" s="20"/>
    </row>
    <row r="257" spans="1:6" ht="11.25" customHeight="1">
      <c r="B257" s="8"/>
      <c r="C257" s="9" t="s">
        <v>26</v>
      </c>
      <c r="D257" s="14">
        <v>9</v>
      </c>
      <c r="E257" s="14">
        <v>8</v>
      </c>
      <c r="F257" s="20"/>
    </row>
    <row r="258" spans="1:6">
      <c r="B258" s="8"/>
      <c r="C258" s="9" t="s">
        <v>142</v>
      </c>
      <c r="D258" s="14">
        <v>3</v>
      </c>
      <c r="E258" s="14">
        <v>3</v>
      </c>
      <c r="F258" s="20"/>
    </row>
    <row r="259" spans="1:6" ht="4.5" customHeight="1">
      <c r="B259" s="8"/>
      <c r="C259" s="9"/>
      <c r="D259" s="14"/>
      <c r="E259" s="14"/>
      <c r="F259" s="20"/>
    </row>
    <row r="260" spans="1:6" s="18" customFormat="1" ht="15.75">
      <c r="A260" s="3"/>
      <c r="B260" s="15" t="s">
        <v>143</v>
      </c>
      <c r="C260" s="16"/>
      <c r="D260" s="12">
        <f>+D262</f>
        <v>74</v>
      </c>
      <c r="E260" s="12">
        <f>+E262</f>
        <v>25</v>
      </c>
      <c r="F260" s="54"/>
    </row>
    <row r="261" spans="1:6" s="18" customFormat="1" ht="15.75">
      <c r="A261" s="3"/>
      <c r="B261" s="15"/>
      <c r="C261" s="55" t="s">
        <v>144</v>
      </c>
      <c r="D261" s="12"/>
      <c r="E261" s="12"/>
      <c r="F261" s="54"/>
    </row>
    <row r="262" spans="1:6" ht="15.75">
      <c r="B262" s="8" t="s">
        <v>144</v>
      </c>
      <c r="C262" s="9" t="s">
        <v>68</v>
      </c>
      <c r="D262" s="14">
        <v>74</v>
      </c>
      <c r="E262" s="14">
        <v>25</v>
      </c>
      <c r="F262" s="54"/>
    </row>
    <row r="263" spans="1:6" ht="4.5" customHeight="1">
      <c r="B263" s="8"/>
      <c r="C263" s="9"/>
      <c r="D263" s="14"/>
      <c r="E263" s="14"/>
      <c r="F263" s="20"/>
    </row>
    <row r="264" spans="1:6" s="18" customFormat="1">
      <c r="A264" s="3"/>
      <c r="B264" s="15" t="s">
        <v>145</v>
      </c>
      <c r="C264" s="16"/>
      <c r="D264" s="12">
        <f>SUM(D266:D267)</f>
        <v>97</v>
      </c>
      <c r="E264" s="12">
        <f>SUM(E266:E267)</f>
        <v>50</v>
      </c>
      <c r="F264" s="22"/>
    </row>
    <row r="265" spans="1:6">
      <c r="B265" s="9" t="s">
        <v>115</v>
      </c>
      <c r="C265" s="9"/>
      <c r="D265" s="14"/>
      <c r="E265" s="14"/>
      <c r="F265" s="20"/>
    </row>
    <row r="266" spans="1:6">
      <c r="B266" s="8"/>
      <c r="C266" s="8" t="s">
        <v>54</v>
      </c>
      <c r="D266" s="28">
        <v>80</v>
      </c>
      <c r="E266" s="14">
        <v>40</v>
      </c>
      <c r="F266" s="20"/>
    </row>
    <row r="267" spans="1:6">
      <c r="B267" s="9"/>
      <c r="C267" s="9" t="s">
        <v>59</v>
      </c>
      <c r="D267" s="14">
        <v>17</v>
      </c>
      <c r="E267" s="14">
        <v>10</v>
      </c>
      <c r="F267" s="20"/>
    </row>
    <row r="268" spans="1:6" ht="4.5" customHeight="1">
      <c r="B268" s="9"/>
      <c r="C268" s="9"/>
      <c r="D268" s="14"/>
      <c r="E268" s="14"/>
      <c r="F268" s="20"/>
    </row>
    <row r="269" spans="1:6" s="18" customFormat="1" ht="15.75">
      <c r="A269" s="3"/>
      <c r="B269" s="15" t="s">
        <v>146</v>
      </c>
      <c r="C269" s="16"/>
      <c r="D269" s="12">
        <f>SUM(D280+D271)</f>
        <v>272</v>
      </c>
      <c r="E269" s="12">
        <f>SUM(E280+E271)</f>
        <v>224</v>
      </c>
      <c r="F269" s="54"/>
    </row>
    <row r="270" spans="1:6" ht="5.0999999999999996" customHeight="1">
      <c r="B270" s="8"/>
      <c r="C270" s="9"/>
      <c r="D270" s="14"/>
      <c r="E270" s="14"/>
      <c r="F270" s="20"/>
    </row>
    <row r="271" spans="1:6" s="18" customFormat="1" ht="15.75">
      <c r="A271" s="3"/>
      <c r="B271" s="15" t="s">
        <v>147</v>
      </c>
      <c r="C271" s="16"/>
      <c r="D271" s="12">
        <f>SUM(D273:D278)</f>
        <v>167</v>
      </c>
      <c r="E271" s="12">
        <f>SUM(E273:E278)</f>
        <v>133</v>
      </c>
      <c r="F271" s="54"/>
    </row>
    <row r="272" spans="1:6">
      <c r="B272" s="8" t="s">
        <v>148</v>
      </c>
      <c r="C272" s="9"/>
      <c r="D272" s="28"/>
      <c r="E272" s="28"/>
      <c r="F272" s="20"/>
    </row>
    <row r="273" spans="1:6" ht="12.75" customHeight="1">
      <c r="B273" s="8"/>
      <c r="C273" s="9" t="s">
        <v>44</v>
      </c>
      <c r="D273" s="65">
        <v>132</v>
      </c>
      <c r="E273" s="65">
        <v>99</v>
      </c>
      <c r="F273" s="66"/>
    </row>
    <row r="274" spans="1:6" ht="12.75" customHeight="1">
      <c r="B274" s="8"/>
      <c r="C274" s="9" t="s">
        <v>43</v>
      </c>
      <c r="D274" s="65"/>
      <c r="E274" s="65"/>
      <c r="F274" s="66"/>
    </row>
    <row r="275" spans="1:6" ht="4.5" customHeight="1">
      <c r="B275" s="8"/>
      <c r="C275" s="9"/>
      <c r="D275" s="14"/>
      <c r="E275" s="14"/>
      <c r="F275" s="20"/>
    </row>
    <row r="276" spans="1:6">
      <c r="B276" s="8" t="s">
        <v>116</v>
      </c>
      <c r="C276" s="9"/>
      <c r="D276" s="28"/>
      <c r="E276" s="28"/>
      <c r="F276" s="20"/>
    </row>
    <row r="277" spans="1:6">
      <c r="B277" s="8"/>
      <c r="C277" s="9" t="s">
        <v>26</v>
      </c>
      <c r="D277" s="14">
        <v>8</v>
      </c>
      <c r="E277" s="14">
        <v>7</v>
      </c>
      <c r="F277" s="20"/>
    </row>
    <row r="278" spans="1:6">
      <c r="B278" s="8"/>
      <c r="C278" s="9" t="s">
        <v>27</v>
      </c>
      <c r="D278" s="14">
        <v>27</v>
      </c>
      <c r="E278" s="14">
        <v>27</v>
      </c>
      <c r="F278" s="20"/>
    </row>
    <row r="279" spans="1:6" ht="4.5" customHeight="1">
      <c r="B279" s="8"/>
      <c r="C279" s="9"/>
      <c r="D279" s="14"/>
      <c r="E279" s="14"/>
      <c r="F279" s="20"/>
    </row>
    <row r="280" spans="1:6" s="18" customFormat="1">
      <c r="A280" s="3"/>
      <c r="B280" s="15" t="s">
        <v>149</v>
      </c>
      <c r="C280" s="16"/>
      <c r="D280" s="12">
        <f>SUM(D282:D285)</f>
        <v>105</v>
      </c>
      <c r="E280" s="12">
        <f>SUM(E282:E285)</f>
        <v>91</v>
      </c>
      <c r="F280" s="22"/>
    </row>
    <row r="281" spans="1:6">
      <c r="B281" s="8" t="s">
        <v>113</v>
      </c>
      <c r="C281" s="9"/>
      <c r="D281" s="28"/>
      <c r="E281" s="28"/>
      <c r="F281" s="20"/>
    </row>
    <row r="282" spans="1:6">
      <c r="B282" s="8"/>
      <c r="C282" s="9" t="s">
        <v>9</v>
      </c>
      <c r="D282" s="14">
        <v>84</v>
      </c>
      <c r="E282" s="14">
        <v>74</v>
      </c>
      <c r="F282" s="20"/>
    </row>
    <row r="283" spans="1:6" ht="4.5" customHeight="1">
      <c r="B283" s="8"/>
      <c r="C283" s="9"/>
      <c r="D283" s="14"/>
      <c r="E283" s="14"/>
      <c r="F283" s="20"/>
    </row>
    <row r="284" spans="1:6">
      <c r="B284" s="8" t="s">
        <v>104</v>
      </c>
      <c r="C284" s="9"/>
      <c r="D284" s="14"/>
      <c r="E284" s="14"/>
      <c r="F284" s="20"/>
    </row>
    <row r="285" spans="1:6">
      <c r="B285" s="8"/>
      <c r="C285" s="9" t="s">
        <v>105</v>
      </c>
      <c r="D285" s="14">
        <v>21</v>
      </c>
      <c r="E285" s="14">
        <v>17</v>
      </c>
      <c r="F285" s="20"/>
    </row>
    <row r="286" spans="1:6" ht="4.5" customHeight="1">
      <c r="B286" s="9"/>
      <c r="C286" s="9"/>
      <c r="D286" s="14"/>
      <c r="E286" s="14"/>
      <c r="F286" s="20"/>
    </row>
    <row r="287" spans="1:6" s="18" customFormat="1">
      <c r="A287" s="3"/>
      <c r="B287" s="15" t="s">
        <v>150</v>
      </c>
      <c r="C287" s="16"/>
      <c r="D287" s="12">
        <f>SUM(D290:D294)</f>
        <v>284</v>
      </c>
      <c r="E287" s="12">
        <f>SUM(E290:E294)</f>
        <v>191</v>
      </c>
      <c r="F287" s="22"/>
    </row>
    <row r="288" spans="1:6" ht="5.0999999999999996" customHeight="1">
      <c r="B288" s="8"/>
      <c r="C288" s="9"/>
      <c r="D288" s="14"/>
      <c r="E288" s="14"/>
      <c r="F288" s="20"/>
    </row>
    <row r="289" spans="1:6">
      <c r="B289" s="8" t="s">
        <v>115</v>
      </c>
      <c r="C289" s="9"/>
      <c r="D289" s="28"/>
      <c r="E289" s="28"/>
      <c r="F289" s="20"/>
    </row>
    <row r="290" spans="1:6">
      <c r="B290" s="8"/>
      <c r="C290" s="9" t="s">
        <v>54</v>
      </c>
      <c r="D290" s="14">
        <v>64</v>
      </c>
      <c r="E290" s="14">
        <v>44</v>
      </c>
      <c r="F290" s="20"/>
    </row>
    <row r="291" spans="1:6">
      <c r="B291" s="8"/>
      <c r="C291" s="9" t="s">
        <v>59</v>
      </c>
      <c r="D291" s="14">
        <v>86</v>
      </c>
      <c r="E291" s="14">
        <v>48</v>
      </c>
      <c r="F291" s="20"/>
    </row>
    <row r="292" spans="1:6" ht="4.5" customHeight="1">
      <c r="B292" s="8"/>
      <c r="C292" s="9"/>
      <c r="D292" s="14"/>
      <c r="E292" s="14"/>
      <c r="F292" s="20"/>
    </row>
    <row r="293" spans="1:6" ht="11.25" customHeight="1">
      <c r="B293" s="8" t="s">
        <v>113</v>
      </c>
      <c r="C293" s="9"/>
      <c r="D293" s="28"/>
      <c r="E293" s="28"/>
      <c r="F293" s="20"/>
    </row>
    <row r="294" spans="1:6">
      <c r="B294" s="8"/>
      <c r="C294" s="9" t="s">
        <v>9</v>
      </c>
      <c r="D294" s="14">
        <v>134</v>
      </c>
      <c r="E294" s="14">
        <v>99</v>
      </c>
      <c r="F294" s="20"/>
    </row>
    <row r="295" spans="1:6" ht="4.5" customHeight="1">
      <c r="B295" s="9"/>
      <c r="C295" s="9"/>
      <c r="D295" s="14"/>
      <c r="E295" s="14"/>
      <c r="F295" s="20"/>
    </row>
    <row r="296" spans="1:6" s="18" customFormat="1" ht="15.75">
      <c r="A296" s="3"/>
      <c r="B296" s="15" t="s">
        <v>151</v>
      </c>
      <c r="C296" s="16"/>
      <c r="D296" s="12">
        <f>SUM(D297:D305)</f>
        <v>351</v>
      </c>
      <c r="E296" s="12">
        <f>SUM(E297:E305)</f>
        <v>199</v>
      </c>
      <c r="F296" s="54"/>
    </row>
    <row r="297" spans="1:6">
      <c r="B297" s="8" t="s">
        <v>125</v>
      </c>
      <c r="C297" s="9"/>
      <c r="D297" s="28"/>
      <c r="E297" s="28"/>
      <c r="F297" s="20"/>
    </row>
    <row r="298" spans="1:6" ht="15.75" customHeight="1">
      <c r="B298" s="8"/>
      <c r="C298" s="9" t="s">
        <v>44</v>
      </c>
      <c r="D298" s="65">
        <v>248</v>
      </c>
      <c r="E298" s="65">
        <v>127</v>
      </c>
      <c r="F298" s="66"/>
    </row>
    <row r="299" spans="1:6">
      <c r="B299" s="8"/>
      <c r="C299" s="9" t="s">
        <v>43</v>
      </c>
      <c r="D299" s="65"/>
      <c r="E299" s="65"/>
      <c r="F299" s="66"/>
    </row>
    <row r="300" spans="1:6" ht="4.5" customHeight="1">
      <c r="B300" s="8"/>
      <c r="C300" s="9"/>
      <c r="D300" s="14"/>
      <c r="E300" s="14"/>
    </row>
    <row r="301" spans="1:6">
      <c r="B301" s="8" t="s">
        <v>113</v>
      </c>
      <c r="C301" s="9"/>
      <c r="D301" s="14"/>
      <c r="E301" s="14"/>
    </row>
    <row r="302" spans="1:6">
      <c r="B302" s="8"/>
      <c r="C302" s="9" t="s">
        <v>9</v>
      </c>
      <c r="D302" s="14">
        <v>48</v>
      </c>
      <c r="E302" s="14">
        <v>41</v>
      </c>
    </row>
    <row r="303" spans="1:6" ht="4.5" customHeight="1">
      <c r="B303" s="8"/>
      <c r="C303" s="9"/>
      <c r="D303" s="14"/>
      <c r="E303" s="14"/>
    </row>
    <row r="304" spans="1:6" ht="15.75">
      <c r="B304" s="8" t="s">
        <v>152</v>
      </c>
      <c r="C304" s="56"/>
      <c r="D304" s="14"/>
      <c r="E304" s="14"/>
    </row>
    <row r="305" spans="1:8">
      <c r="B305" s="9"/>
      <c r="C305" s="9" t="s">
        <v>59</v>
      </c>
      <c r="D305" s="28">
        <v>55</v>
      </c>
      <c r="E305" s="28">
        <v>31</v>
      </c>
    </row>
    <row r="306" spans="1:8" s="3" customFormat="1" ht="5.0999999999999996" customHeight="1" thickBot="1">
      <c r="B306" s="57"/>
      <c r="C306" s="57"/>
      <c r="D306" s="57"/>
      <c r="E306" s="57"/>
      <c r="F306" s="38"/>
      <c r="G306" s="5"/>
      <c r="H306" s="5"/>
    </row>
    <row r="307" spans="1:8" s="3" customFormat="1" ht="5.0999999999999996" customHeight="1">
      <c r="C307" s="58"/>
      <c r="E307" s="59"/>
      <c r="F307" s="38"/>
      <c r="G307" s="5"/>
      <c r="H307" s="5"/>
    </row>
    <row r="308" spans="1:8">
      <c r="B308" s="67" t="s">
        <v>153</v>
      </c>
      <c r="C308" s="67"/>
      <c r="D308" s="67"/>
      <c r="E308" s="67"/>
      <c r="F308" s="67"/>
    </row>
    <row r="309" spans="1:8" ht="26.25" customHeight="1">
      <c r="B309" s="67"/>
      <c r="C309" s="67"/>
      <c r="D309" s="67"/>
      <c r="E309" s="67"/>
      <c r="F309" s="67"/>
    </row>
    <row r="310" spans="1:8" s="63" customFormat="1">
      <c r="A310" s="3"/>
      <c r="B310" s="60" t="s">
        <v>154</v>
      </c>
      <c r="C310" s="61"/>
      <c r="D310" s="61"/>
      <c r="E310" s="61"/>
      <c r="F310" s="62"/>
    </row>
    <row r="311" spans="1:8" s="63" customFormat="1" ht="25.5" customHeight="1">
      <c r="A311" s="3"/>
      <c r="B311" s="68" t="s">
        <v>155</v>
      </c>
      <c r="C311" s="68"/>
      <c r="D311" s="68"/>
      <c r="E311" s="68"/>
      <c r="F311" s="62"/>
    </row>
    <row r="312" spans="1:8" s="3" customFormat="1" ht="5.0999999999999996" customHeight="1">
      <c r="C312" s="58"/>
      <c r="E312" s="59"/>
      <c r="F312" s="38"/>
      <c r="G312" s="5"/>
      <c r="H312" s="5"/>
    </row>
    <row r="313" spans="1:8">
      <c r="B313" s="5" t="s">
        <v>156</v>
      </c>
      <c r="D313" s="64"/>
    </row>
    <row r="314" spans="1:8" ht="12.75" customHeight="1"/>
  </sheetData>
  <mergeCells count="29">
    <mergeCell ref="D87:D93"/>
    <mergeCell ref="B5:C6"/>
    <mergeCell ref="D5:D6"/>
    <mergeCell ref="E5:F6"/>
    <mergeCell ref="D56:D58"/>
    <mergeCell ref="E56:E58"/>
    <mergeCell ref="D176:D177"/>
    <mergeCell ref="E176:E177"/>
    <mergeCell ref="F176:F177"/>
    <mergeCell ref="D190:D191"/>
    <mergeCell ref="E190:E191"/>
    <mergeCell ref="F190:F191"/>
    <mergeCell ref="D199:D200"/>
    <mergeCell ref="E199:E200"/>
    <mergeCell ref="F199:F200"/>
    <mergeCell ref="D214:D215"/>
    <mergeCell ref="E214:E215"/>
    <mergeCell ref="F214:F215"/>
    <mergeCell ref="D228:D229"/>
    <mergeCell ref="E228:E229"/>
    <mergeCell ref="F228:F229"/>
    <mergeCell ref="D273:D274"/>
    <mergeCell ref="E273:E274"/>
    <mergeCell ref="F273:F274"/>
    <mergeCell ref="D298:D299"/>
    <mergeCell ref="E298:E299"/>
    <mergeCell ref="F298:F299"/>
    <mergeCell ref="B308:F309"/>
    <mergeCell ref="B311:E3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3.6.3_A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2019-08-19T12:11:28Z</dcterms:created>
  <dcterms:modified xsi:type="dcterms:W3CDTF">2019-08-21T16:23:30Z</dcterms:modified>
</cp:coreProperties>
</file>