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8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30" i="1" l="1"/>
  <c r="J30" i="1"/>
  <c r="D30" i="1"/>
  <c r="M29" i="1"/>
  <c r="J29" i="1"/>
  <c r="D29" i="1"/>
  <c r="N29" i="1" s="1"/>
  <c r="M28" i="1"/>
  <c r="J28" i="1"/>
  <c r="D28" i="1"/>
  <c r="L28" i="1" s="1"/>
  <c r="M27" i="1"/>
  <c r="J27" i="1"/>
  <c r="D27" i="1"/>
  <c r="L27" i="1" s="1"/>
  <c r="M26" i="1"/>
  <c r="J26" i="1"/>
  <c r="D26" i="1"/>
  <c r="M25" i="1"/>
  <c r="J25" i="1"/>
  <c r="D25" i="1"/>
  <c r="M24" i="1"/>
  <c r="J24" i="1"/>
  <c r="D24" i="1"/>
  <c r="L24" i="1" s="1"/>
  <c r="I22" i="1"/>
  <c r="H22" i="1"/>
  <c r="M22" i="1" s="1"/>
  <c r="G22" i="1"/>
  <c r="F22" i="1"/>
  <c r="F9" i="1" s="1"/>
  <c r="D9" i="1" s="1"/>
  <c r="E22" i="1"/>
  <c r="C22" i="1"/>
  <c r="M20" i="1"/>
  <c r="J20" i="1"/>
  <c r="D20" i="1"/>
  <c r="K20" i="1" s="1"/>
  <c r="M19" i="1"/>
  <c r="J19" i="1"/>
  <c r="D19" i="1"/>
  <c r="K19" i="1" s="1"/>
  <c r="M18" i="1"/>
  <c r="J18" i="1"/>
  <c r="D18" i="1"/>
  <c r="L18" i="1" s="1"/>
  <c r="M17" i="1"/>
  <c r="J17" i="1"/>
  <c r="D17" i="1"/>
  <c r="K17" i="1" s="1"/>
  <c r="M16" i="1"/>
  <c r="J16" i="1"/>
  <c r="D16" i="1"/>
  <c r="N16" i="1" s="1"/>
  <c r="M15" i="1"/>
  <c r="J15" i="1"/>
  <c r="D15" i="1"/>
  <c r="K15" i="1" s="1"/>
  <c r="M14" i="1"/>
  <c r="J14" i="1"/>
  <c r="D14" i="1"/>
  <c r="M13" i="1"/>
  <c r="J13" i="1"/>
  <c r="D13" i="1"/>
  <c r="K13" i="1" s="1"/>
  <c r="M12" i="1"/>
  <c r="L12" i="1"/>
  <c r="J12" i="1"/>
  <c r="D12" i="1"/>
  <c r="N12" i="1" s="1"/>
  <c r="M11" i="1"/>
  <c r="J11" i="1"/>
  <c r="D11" i="1"/>
  <c r="K11" i="1" s="1"/>
  <c r="I9" i="1"/>
  <c r="G9" i="1"/>
  <c r="E9" i="1"/>
  <c r="C9" i="1"/>
  <c r="N9" i="1" l="1"/>
  <c r="H9" i="1"/>
  <c r="M9" i="1" s="1"/>
  <c r="N14" i="1"/>
  <c r="L16" i="1"/>
  <c r="D22" i="1"/>
  <c r="L22" i="1" s="1"/>
  <c r="N26" i="1"/>
  <c r="N30" i="1"/>
  <c r="L14" i="1"/>
  <c r="N18" i="1"/>
  <c r="K9" i="1"/>
  <c r="K12" i="1"/>
  <c r="K14" i="1"/>
  <c r="K16" i="1"/>
  <c r="K18" i="1"/>
  <c r="L20" i="1"/>
  <c r="J22" i="1"/>
  <c r="N25" i="1"/>
  <c r="J9" i="1"/>
  <c r="N27" i="1"/>
  <c r="N28" i="1"/>
  <c r="L9" i="1"/>
  <c r="N11" i="1"/>
  <c r="L11" i="1"/>
  <c r="L13" i="1"/>
  <c r="L15" i="1"/>
  <c r="L17" i="1"/>
  <c r="L19" i="1"/>
  <c r="N20" i="1"/>
  <c r="L25" i="1"/>
  <c r="L29" i="1"/>
  <c r="N24" i="1"/>
  <c r="L26" i="1"/>
  <c r="L30" i="1"/>
  <c r="N13" i="1"/>
  <c r="N15" i="1"/>
  <c r="N17" i="1"/>
  <c r="N19" i="1"/>
  <c r="K22" i="1" l="1"/>
  <c r="N22" i="1"/>
</calcChain>
</file>

<file path=xl/sharedStrings.xml><?xml version="1.0" encoding="utf-8"?>
<sst xmlns="http://schemas.openxmlformats.org/spreadsheetml/2006/main" count="38" uniqueCount="37">
  <si>
    <t>CUADRO 4.1.8. HOSPITAL DE CLÍNICAS: SERVICIOS HOSPITALARIOS POR ACTIVIDADES, SEGÚN SERVICIOS. AÑO 2017</t>
  </si>
  <si>
    <t>SERVICIOS</t>
  </si>
  <si>
    <t>ACTIVIDADES</t>
  </si>
  <si>
    <t>INGRESOS</t>
  </si>
  <si>
    <t>EGRESOS</t>
  </si>
  <si>
    <t>DÍAS DE INTERNACIÓN</t>
  </si>
  <si>
    <t>DÍAS - CAMAS</t>
  </si>
  <si>
    <t>PORCENTAJE DE OCUPACIÓN</t>
  </si>
  <si>
    <t>PROMEDIO DÍAS DE INTERNACIÓN</t>
  </si>
  <si>
    <t>TASA DE MORTALIDAD</t>
  </si>
  <si>
    <t>PROMEDIO DE CAMAS DISPONIBLES</t>
  </si>
  <si>
    <t>GIRO DE CAMA</t>
  </si>
  <si>
    <t>TOTAL</t>
  </si>
  <si>
    <t>VIVOS</t>
  </si>
  <si>
    <t>FALLECIDOS</t>
  </si>
  <si>
    <t>DISPONIBLES</t>
  </si>
  <si>
    <t>OCUPADAS</t>
  </si>
  <si>
    <t>Clínica Médica</t>
  </si>
  <si>
    <t>Gineco Obstetricia</t>
  </si>
  <si>
    <t>Clínica Quirúrgica</t>
  </si>
  <si>
    <t>Urología</t>
  </si>
  <si>
    <t>Pediatría</t>
  </si>
  <si>
    <t>Otorrinolaringología</t>
  </si>
  <si>
    <t>Ortopedia y Traumatología</t>
  </si>
  <si>
    <t>Neumonología</t>
  </si>
  <si>
    <t>Emergencias</t>
  </si>
  <si>
    <t>Psiquiatría</t>
  </si>
  <si>
    <t>OTROS SERVICIOS</t>
  </si>
  <si>
    <t>Neonatología</t>
  </si>
  <si>
    <t>Terapia Intensiva Pediatría</t>
  </si>
  <si>
    <t>Terapia Intensiva Adultos</t>
  </si>
  <si>
    <t>Cardiología</t>
  </si>
  <si>
    <t>Neurocirugía</t>
  </si>
  <si>
    <t>Hematología Adultos</t>
  </si>
  <si>
    <t>Unidad de Estética</t>
  </si>
  <si>
    <t>Nota: Los datos de Traumatología incluye los de Sajonia, el departamento de Hematología es a partir del 06/2016.</t>
  </si>
  <si>
    <t>FUENTE: Hospital de Clínicas y Centro Materno Infantil de la Universidad Nacional de Asunción.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</si>
</sst>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-* #,##0\ _€_-;\-* #,##0\ _€_-;_-* &quot;-&quot;??\ _€_-;_-@_-"/>
    <numFmt numFmtId="165" formatCode="#,##0.0"/>
    <numFmt numFmtId="166" formatCode="_-* #,##0.000\ _€_-;\-* #,##0.000\ _€_-;_-* &quot;-&quot;??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4" borderId="0" applyNumberFormat="0" applyBorder="0" applyAlignment="0" applyProtection="0"/>
    <xf numFmtId="167" fontId="21" fillId="34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0" borderId="0" applyNumberFormat="0" applyBorder="0" applyAlignment="0" applyProtection="0"/>
    <xf numFmtId="167" fontId="21" fillId="40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41" borderId="0" applyNumberFormat="0" applyBorder="0" applyAlignment="0" applyProtection="0"/>
    <xf numFmtId="167" fontId="21" fillId="41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6" borderId="0" applyNumberFormat="0" applyBorder="0" applyAlignment="0" applyProtection="0"/>
    <xf numFmtId="167" fontId="21" fillId="36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1" fillId="42" borderId="0" applyNumberFormat="0" applyBorder="0" applyAlignment="0" applyProtection="0"/>
    <xf numFmtId="167" fontId="21" fillId="42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17" fillId="12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3" borderId="0" applyNumberFormat="0" applyBorder="0" applyAlignment="0" applyProtection="0"/>
    <xf numFmtId="167" fontId="22" fillId="43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17" fillId="16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17" fillId="20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17" fillId="2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17" fillId="28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17" fillId="32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6" fillId="2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167" fontId="11" fillId="6" borderId="4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5" fillId="47" borderId="15" applyNumberFormat="0" applyAlignment="0" applyProtection="0"/>
    <xf numFmtId="167" fontId="25" fillId="47" borderId="15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167" fontId="13" fillId="7" borderId="7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6" fillId="48" borderId="16" applyNumberFormat="0" applyAlignment="0" applyProtection="0"/>
    <xf numFmtId="167" fontId="26" fillId="48" borderId="16" applyNumberFormat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167" fontId="12" fillId="0" borderId="6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0" fontId="27" fillId="0" borderId="17" applyNumberFormat="0" applyFill="0" applyAlignment="0" applyProtection="0"/>
    <xf numFmtId="167" fontId="27" fillId="0" borderId="17" applyNumberFormat="0" applyFill="0" applyAlignment="0" applyProtection="0"/>
    <xf numFmtId="168" fontId="19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17" fillId="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49" borderId="0" applyNumberFormat="0" applyBorder="0" applyAlignment="0" applyProtection="0"/>
    <xf numFmtId="167" fontId="22" fillId="49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17" fillId="13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0" borderId="0" applyNumberFormat="0" applyBorder="0" applyAlignment="0" applyProtection="0"/>
    <xf numFmtId="167" fontId="22" fillId="50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17" fillId="17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51" borderId="0" applyNumberFormat="0" applyBorder="0" applyAlignment="0" applyProtection="0"/>
    <xf numFmtId="167" fontId="22" fillId="51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17" fillId="21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4" borderId="0" applyNumberFormat="0" applyBorder="0" applyAlignment="0" applyProtection="0"/>
    <xf numFmtId="167" fontId="22" fillId="44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17" fillId="2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45" borderId="0" applyNumberFormat="0" applyBorder="0" applyAlignment="0" applyProtection="0"/>
    <xf numFmtId="167" fontId="22" fillId="45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17" fillId="29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2" fillId="52" borderId="0" applyNumberFormat="0" applyBorder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167" fontId="9" fillId="5" borderId="4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23" fillId="38" borderId="15" applyNumberFormat="0" applyAlignment="0" applyProtection="0"/>
    <xf numFmtId="167" fontId="23" fillId="38" borderId="15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29" fillId="53" borderId="0" applyNumberFormat="0" applyFont="0" applyBorder="0" applyProtection="0"/>
    <xf numFmtId="175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167" fontId="7" fillId="3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8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36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9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39" fillId="0" borderId="0" applyNumberFormat="0" applyBorder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3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167" fontId="8" fillId="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40" fillId="54" borderId="0" applyNumberFormat="0" applyBorder="0" applyAlignment="0" applyProtection="0"/>
    <xf numFmtId="167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7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38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41" fillId="0" borderId="0"/>
    <xf numFmtId="37" fontId="38" fillId="0" borderId="0"/>
    <xf numFmtId="0" fontId="1" fillId="0" borderId="0"/>
    <xf numFmtId="194" fontId="41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195" fontId="41" fillId="0" borderId="0"/>
    <xf numFmtId="37" fontId="38" fillId="0" borderId="0"/>
    <xf numFmtId="195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1" fillId="0" borderId="0"/>
    <xf numFmtId="0" fontId="19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3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7" fontId="21" fillId="0" borderId="0"/>
    <xf numFmtId="0" fontId="18" fillId="0" borderId="0" applyNumberFormat="0" applyFill="0" applyBorder="0" applyAlignment="0" applyProtection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37" fontId="38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7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7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19" fillId="55" borderId="18" applyNumberFormat="0" applyFont="0" applyAlignment="0" applyProtection="0"/>
    <xf numFmtId="167" fontId="19" fillId="55" borderId="18" applyNumberFormat="0" applyFont="0" applyAlignment="0" applyProtection="0"/>
    <xf numFmtId="167" fontId="19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0" fontId="21" fillId="55" borderId="18" applyNumberFormat="0" applyFont="0" applyAlignment="0" applyProtection="0"/>
    <xf numFmtId="167" fontId="21" fillId="55" borderId="1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167" fontId="10" fillId="6" borderId="5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47" fillId="47" borderId="19" applyNumberFormat="0" applyAlignment="0" applyProtection="0"/>
    <xf numFmtId="167" fontId="47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167" fontId="3" fillId="0" borderId="1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1" fillId="0" borderId="20" applyNumberFormat="0" applyFill="0" applyAlignment="0" applyProtection="0"/>
    <xf numFmtId="167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167" fontId="4" fillId="0" borderId="2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3" fillId="0" borderId="21" applyNumberFormat="0" applyFill="0" applyAlignment="0" applyProtection="0"/>
    <xf numFmtId="167" fontId="53" fillId="0" borderId="21" applyNumberFormat="0" applyFill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167" fontId="5" fillId="0" borderId="3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28" fillId="0" borderId="22" applyNumberFormat="0" applyFill="0" applyAlignment="0" applyProtection="0"/>
    <xf numFmtId="167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167" fontId="16" fillId="0" borderId="9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4" fillId="0" borderId="23" applyNumberFormat="0" applyFill="0" applyAlignment="0" applyProtection="0"/>
  </cellStyleXfs>
  <cellXfs count="56">
    <xf numFmtId="0" fontId="0" fillId="0" borderId="0" xfId="0"/>
    <xf numFmtId="0" fontId="18" fillId="0" borderId="0" xfId="0" applyFont="1" applyFill="1"/>
    <xf numFmtId="0" fontId="18" fillId="0" borderId="0" xfId="1" applyFont="1" applyFill="1"/>
    <xf numFmtId="0" fontId="18" fillId="0" borderId="0" xfId="1" applyFont="1" applyFill="1" applyAlignment="1">
      <alignment horizontal="center"/>
    </xf>
    <xf numFmtId="1" fontId="18" fillId="0" borderId="0" xfId="1" applyNumberFormat="1" applyFont="1" applyFill="1"/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/>
    <xf numFmtId="164" fontId="20" fillId="0" borderId="0" xfId="2" applyNumberFormat="1" applyFont="1" applyFill="1" applyBorder="1"/>
    <xf numFmtId="3" fontId="20" fillId="0" borderId="0" xfId="0" applyNumberFormat="1" applyFont="1" applyFill="1" applyAlignment="1">
      <alignment horizontal="right" wrapText="1" indent="2"/>
    </xf>
    <xf numFmtId="3" fontId="20" fillId="0" borderId="0" xfId="0" applyNumberFormat="1" applyFont="1" applyFill="1" applyAlignment="1">
      <alignment horizontal="right" wrapText="1" indent="1"/>
    </xf>
    <xf numFmtId="165" fontId="20" fillId="0" borderId="0" xfId="0" applyNumberFormat="1" applyFont="1" applyFill="1" applyAlignment="1">
      <alignment horizontal="right" wrapText="1" indent="3"/>
    </xf>
    <xf numFmtId="165" fontId="20" fillId="0" borderId="0" xfId="0" applyNumberFormat="1" applyFont="1" applyFill="1" applyAlignment="1">
      <alignment horizontal="right" wrapText="1" indent="4"/>
    </xf>
    <xf numFmtId="1" fontId="20" fillId="0" borderId="0" xfId="0" applyNumberFormat="1" applyFont="1" applyFill="1" applyAlignment="1">
      <alignment horizontal="right" wrapText="1" indent="4"/>
    </xf>
    <xf numFmtId="3" fontId="20" fillId="0" borderId="0" xfId="0" applyNumberFormat="1" applyFont="1" applyFill="1" applyAlignment="1">
      <alignment horizontal="right" wrapText="1" indent="3"/>
    </xf>
    <xf numFmtId="164" fontId="18" fillId="0" borderId="0" xfId="2" applyNumberFormat="1" applyFont="1" applyFill="1" applyBorder="1"/>
    <xf numFmtId="165" fontId="18" fillId="0" borderId="0" xfId="2" applyNumberFormat="1" applyFont="1" applyFill="1" applyBorder="1" applyAlignment="1">
      <alignment horizontal="right" wrapText="1" indent="2"/>
    </xf>
    <xf numFmtId="165" fontId="20" fillId="0" borderId="0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wrapText="1" indent="3"/>
    </xf>
    <xf numFmtId="3" fontId="18" fillId="0" borderId="0" xfId="2" applyNumberFormat="1" applyFont="1" applyFill="1" applyBorder="1" applyAlignment="1">
      <alignment horizontal="right" wrapText="1" indent="3"/>
    </xf>
    <xf numFmtId="3" fontId="18" fillId="0" borderId="0" xfId="2" applyNumberFormat="1" applyFont="1" applyFill="1" applyBorder="1" applyAlignment="1">
      <alignment horizontal="right" wrapText="1" indent="4"/>
    </xf>
    <xf numFmtId="165" fontId="18" fillId="0" borderId="0" xfId="2" applyNumberFormat="1" applyFont="1" applyFill="1" applyBorder="1" applyAlignment="1">
      <alignment horizontal="right" wrapText="1" indent="4"/>
    </xf>
    <xf numFmtId="3" fontId="18" fillId="0" borderId="0" xfId="2" applyNumberFormat="1" applyFont="1" applyFill="1" applyBorder="1" applyAlignment="1">
      <alignment horizontal="right" wrapText="1" indent="2"/>
    </xf>
    <xf numFmtId="3" fontId="18" fillId="0" borderId="0" xfId="2" applyNumberFormat="1" applyFont="1" applyFill="1" applyBorder="1" applyAlignment="1">
      <alignment horizontal="right" wrapText="1" indent="1"/>
    </xf>
    <xf numFmtId="3" fontId="18" fillId="0" borderId="0" xfId="2" applyNumberFormat="1" applyFont="1" applyFill="1" applyBorder="1" applyAlignment="1">
      <alignment horizontal="right" vertical="center" wrapText="1" indent="1"/>
    </xf>
    <xf numFmtId="3" fontId="18" fillId="0" borderId="0" xfId="2" applyNumberFormat="1" applyFont="1" applyFill="1" applyBorder="1" applyAlignment="1">
      <alignment horizontal="right" vertical="center" wrapText="1" indent="2"/>
    </xf>
    <xf numFmtId="165" fontId="18" fillId="0" borderId="0" xfId="0" applyNumberFormat="1" applyFont="1" applyFill="1" applyAlignment="1">
      <alignment horizontal="right" wrapText="1" indent="3"/>
    </xf>
    <xf numFmtId="1" fontId="18" fillId="0" borderId="0" xfId="0" applyNumberFormat="1" applyFont="1" applyFill="1" applyAlignment="1">
      <alignment horizontal="right" wrapText="1" indent="4"/>
    </xf>
    <xf numFmtId="164" fontId="18" fillId="0" borderId="0" xfId="2" applyNumberFormat="1" applyFont="1" applyFill="1" applyBorder="1" applyAlignment="1">
      <alignment horizontal="right" wrapText="1" indent="3"/>
    </xf>
    <xf numFmtId="166" fontId="18" fillId="0" borderId="0" xfId="2" applyNumberFormat="1" applyFont="1" applyFill="1" applyBorder="1" applyAlignment="1">
      <alignment horizontal="right" wrapText="1" indent="4"/>
    </xf>
    <xf numFmtId="165" fontId="20" fillId="0" borderId="0" xfId="2" applyNumberFormat="1" applyFont="1" applyFill="1" applyBorder="1" applyAlignment="1">
      <alignment horizontal="right" wrapText="1" indent="4"/>
    </xf>
    <xf numFmtId="3" fontId="20" fillId="0" borderId="0" xfId="2" applyNumberFormat="1" applyFont="1" applyFill="1" applyBorder="1" applyAlignment="1">
      <alignment horizontal="right" wrapText="1" indent="3"/>
    </xf>
    <xf numFmtId="164" fontId="18" fillId="0" borderId="0" xfId="2" applyNumberFormat="1" applyFont="1" applyFill="1" applyBorder="1" applyAlignment="1">
      <alignment horizontal="right" wrapText="1" indent="4"/>
    </xf>
    <xf numFmtId="0" fontId="18" fillId="0" borderId="14" xfId="1" applyFont="1" applyFill="1" applyBorder="1"/>
    <xf numFmtId="3" fontId="18" fillId="0" borderId="14" xfId="1" applyNumberFormat="1" applyFont="1" applyFill="1" applyBorder="1" applyAlignment="1">
      <alignment horizontal="right" indent="1"/>
    </xf>
    <xf numFmtId="3" fontId="18" fillId="0" borderId="14" xfId="1" applyNumberFormat="1" applyFont="1" applyFill="1" applyBorder="1" applyAlignment="1">
      <alignment horizontal="right" indent="3"/>
    </xf>
    <xf numFmtId="3" fontId="18" fillId="0" borderId="14" xfId="1" applyNumberFormat="1" applyFont="1" applyFill="1" applyBorder="1" applyAlignment="1">
      <alignment horizontal="right" indent="5"/>
    </xf>
    <xf numFmtId="165" fontId="18" fillId="0" borderId="0" xfId="1" applyNumberFormat="1" applyFont="1" applyFill="1" applyAlignment="1">
      <alignment horizontal="right"/>
    </xf>
    <xf numFmtId="165" fontId="18" fillId="0" borderId="0" xfId="1" applyNumberFormat="1" applyFont="1" applyFill="1" applyAlignment="1">
      <alignment horizontal="right" indent="4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/>
    </xf>
    <xf numFmtId="0" fontId="18" fillId="0" borderId="0" xfId="1" applyNumberFormat="1" applyFont="1" applyFill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164" fontId="20" fillId="56" borderId="0" xfId="2" applyNumberFormat="1" applyFont="1" applyFill="1" applyBorder="1"/>
    <xf numFmtId="3" fontId="20" fillId="56" borderId="0" xfId="0" applyNumberFormat="1" applyFont="1" applyFill="1" applyAlignment="1">
      <alignment horizontal="right" wrapText="1" indent="2"/>
    </xf>
    <xf numFmtId="3" fontId="20" fillId="56" borderId="0" xfId="0" applyNumberFormat="1" applyFont="1" applyFill="1" applyAlignment="1">
      <alignment horizontal="right" wrapText="1" indent="1"/>
    </xf>
    <xf numFmtId="164" fontId="20" fillId="56" borderId="0" xfId="0" applyNumberFormat="1" applyFont="1" applyFill="1" applyAlignment="1">
      <alignment horizontal="right" wrapText="1" indent="3"/>
    </xf>
    <xf numFmtId="164" fontId="20" fillId="56" borderId="0" xfId="0" applyNumberFormat="1" applyFont="1" applyFill="1" applyAlignment="1">
      <alignment horizontal="right" wrapText="1" indent="2"/>
    </xf>
    <xf numFmtId="165" fontId="20" fillId="56" borderId="0" xfId="0" applyNumberFormat="1" applyFont="1" applyFill="1" applyAlignment="1">
      <alignment horizontal="right" wrapText="1" indent="3"/>
    </xf>
    <xf numFmtId="165" fontId="20" fillId="56" borderId="0" xfId="0" applyNumberFormat="1" applyFont="1" applyFill="1" applyAlignment="1">
      <alignment horizontal="right" wrapText="1" indent="4"/>
    </xf>
    <xf numFmtId="1" fontId="20" fillId="56" borderId="0" xfId="0" applyNumberFormat="1" applyFont="1" applyFill="1" applyAlignment="1">
      <alignment horizontal="right" wrapText="1" indent="4"/>
    </xf>
    <xf numFmtId="3" fontId="20" fillId="56" borderId="0" xfId="0" applyNumberFormat="1" applyFont="1" applyFill="1" applyAlignment="1">
      <alignment horizontal="right" wrapText="1" indent="3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showGridLines="0" tabSelected="1" zoomScale="85" zoomScaleNormal="85" workbookViewId="0">
      <selection activeCell="O18" sqref="O18"/>
    </sheetView>
  </sheetViews>
  <sheetFormatPr baseColWidth="10" defaultRowHeight="12.75"/>
  <cols>
    <col min="1" max="1" width="1.42578125" style="1" customWidth="1"/>
    <col min="2" max="2" width="30.7109375" style="1" customWidth="1"/>
    <col min="3" max="3" width="12" style="1" customWidth="1"/>
    <col min="4" max="4" width="9.42578125" style="1" customWidth="1"/>
    <col min="5" max="5" width="9.140625" style="1" customWidth="1"/>
    <col min="6" max="6" width="13.85546875" style="1" customWidth="1"/>
    <col min="7" max="7" width="15" style="1" customWidth="1"/>
    <col min="8" max="8" width="14.140625" style="1" customWidth="1"/>
    <col min="9" max="9" width="12.85546875" style="1" customWidth="1"/>
    <col min="10" max="10" width="14.42578125" style="1" customWidth="1"/>
    <col min="11" max="11" width="16.85546875" style="1" customWidth="1"/>
    <col min="12" max="12" width="15.140625" style="1" customWidth="1"/>
    <col min="13" max="13" width="14.42578125" style="1" customWidth="1"/>
    <col min="14" max="14" width="10.28515625" style="1" customWidth="1"/>
    <col min="15" max="16384" width="11.42578125" style="1"/>
  </cols>
  <sheetData>
    <row r="2" spans="2:17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4.5" customHeight="1"/>
    <row r="4" spans="2:17">
      <c r="B4" s="39" t="s">
        <v>1</v>
      </c>
      <c r="C4" s="42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2"/>
      <c r="P4" s="43"/>
      <c r="Q4" s="3"/>
    </row>
    <row r="5" spans="2:17">
      <c r="B5" s="40"/>
      <c r="C5" s="44" t="s">
        <v>3</v>
      </c>
      <c r="D5" s="42" t="s">
        <v>4</v>
      </c>
      <c r="E5" s="42"/>
      <c r="F5" s="42"/>
      <c r="G5" s="39" t="s">
        <v>5</v>
      </c>
      <c r="H5" s="42" t="s">
        <v>6</v>
      </c>
      <c r="I5" s="42"/>
      <c r="J5" s="39" t="s">
        <v>7</v>
      </c>
      <c r="K5" s="39" t="s">
        <v>8</v>
      </c>
      <c r="L5" s="39" t="s">
        <v>9</v>
      </c>
      <c r="M5" s="39" t="s">
        <v>10</v>
      </c>
      <c r="N5" s="39" t="s">
        <v>11</v>
      </c>
      <c r="O5" s="2"/>
      <c r="P5" s="43"/>
      <c r="Q5" s="2"/>
    </row>
    <row r="6" spans="2:17">
      <c r="B6" s="40"/>
      <c r="C6" s="44"/>
      <c r="D6" s="44" t="s">
        <v>12</v>
      </c>
      <c r="E6" s="44" t="s">
        <v>13</v>
      </c>
      <c r="F6" s="44" t="s">
        <v>14</v>
      </c>
      <c r="G6" s="40"/>
      <c r="H6" s="45" t="s">
        <v>15</v>
      </c>
      <c r="I6" s="44" t="s">
        <v>16</v>
      </c>
      <c r="J6" s="40"/>
      <c r="K6" s="40"/>
      <c r="L6" s="40"/>
      <c r="M6" s="40"/>
      <c r="N6" s="40"/>
      <c r="O6" s="2"/>
      <c r="P6" s="2"/>
      <c r="Q6" s="2"/>
    </row>
    <row r="7" spans="2:17" ht="17.25" customHeight="1">
      <c r="B7" s="41"/>
      <c r="C7" s="44"/>
      <c r="D7" s="44"/>
      <c r="E7" s="44"/>
      <c r="F7" s="44"/>
      <c r="G7" s="41"/>
      <c r="H7" s="46"/>
      <c r="I7" s="44"/>
      <c r="J7" s="41"/>
      <c r="K7" s="41"/>
      <c r="L7" s="41"/>
      <c r="M7" s="41"/>
      <c r="N7" s="41"/>
      <c r="O7" s="2"/>
      <c r="P7" s="4"/>
      <c r="Q7" s="4"/>
    </row>
    <row r="8" spans="2:17" ht="4.5" customHeight="1">
      <c r="B8" s="2"/>
      <c r="C8" s="2"/>
      <c r="D8" s="5"/>
      <c r="E8" s="2"/>
      <c r="F8" s="2"/>
      <c r="G8" s="6"/>
      <c r="H8" s="2"/>
      <c r="I8" s="2"/>
      <c r="J8" s="6"/>
      <c r="K8" s="2"/>
      <c r="L8" s="2"/>
      <c r="M8" s="2"/>
      <c r="N8" s="2"/>
      <c r="O8" s="2"/>
      <c r="P8" s="2"/>
      <c r="Q8" s="2"/>
    </row>
    <row r="9" spans="2:17">
      <c r="B9" s="47" t="s">
        <v>12</v>
      </c>
      <c r="C9" s="48">
        <f>SUM(C11:C22)</f>
        <v>31868</v>
      </c>
      <c r="D9" s="49">
        <f>SUM(E9:F9)</f>
        <v>31701</v>
      </c>
      <c r="E9" s="49">
        <f>SUM(E11:E22)</f>
        <v>30745</v>
      </c>
      <c r="F9" s="50">
        <f>SUM(F11:F22)</f>
        <v>956</v>
      </c>
      <c r="G9" s="51">
        <f>SUM(G11:G22)</f>
        <v>132854</v>
      </c>
      <c r="H9" s="51">
        <f>SUM(H11:H22)</f>
        <v>204422</v>
      </c>
      <c r="I9" s="51">
        <f>SUM(I11:I22)</f>
        <v>145757</v>
      </c>
      <c r="J9" s="52">
        <f>+I9/H9*100</f>
        <v>71.302012503546592</v>
      </c>
      <c r="K9" s="53">
        <f>+G9/D9</f>
        <v>4.1908457146462252</v>
      </c>
      <c r="L9" s="53">
        <f>+F9*100/D9</f>
        <v>3.0156777388725908</v>
      </c>
      <c r="M9" s="54">
        <f>+H9/365</f>
        <v>560.06027397260277</v>
      </c>
      <c r="N9" s="55">
        <f>+D9/M9</f>
        <v>56.602836289636144</v>
      </c>
      <c r="O9" s="4"/>
      <c r="P9" s="4"/>
      <c r="Q9" s="4"/>
    </row>
    <row r="10" spans="2:17" ht="4.5" customHeight="1">
      <c r="B10" s="14"/>
      <c r="C10" s="15"/>
      <c r="D10" s="16"/>
      <c r="E10" s="17"/>
      <c r="F10" s="18"/>
      <c r="G10" s="15"/>
      <c r="H10" s="15"/>
      <c r="I10" s="15"/>
      <c r="J10" s="19"/>
      <c r="K10" s="20"/>
      <c r="L10" s="21"/>
      <c r="M10" s="21"/>
      <c r="N10" s="18"/>
      <c r="O10" s="2"/>
      <c r="P10" s="2"/>
      <c r="Q10" s="2"/>
    </row>
    <row r="11" spans="2:17">
      <c r="B11" s="14" t="s">
        <v>17</v>
      </c>
      <c r="C11" s="22">
        <v>2450</v>
      </c>
      <c r="D11" s="23">
        <f>SUM(E11:F11)</f>
        <v>2409</v>
      </c>
      <c r="E11" s="24">
        <v>2226</v>
      </c>
      <c r="F11" s="19">
        <v>183</v>
      </c>
      <c r="G11" s="25">
        <v>27581</v>
      </c>
      <c r="H11" s="25">
        <v>32089</v>
      </c>
      <c r="I11" s="25">
        <v>28910</v>
      </c>
      <c r="J11" s="26">
        <f t="shared" ref="J11:J20" si="0">+I11/H11*100</f>
        <v>90.093178347720411</v>
      </c>
      <c r="K11" s="21">
        <f>G11/D11</f>
        <v>11.44914902449149</v>
      </c>
      <c r="L11" s="21">
        <f>F11*100/D11</f>
        <v>7.5965130759651309</v>
      </c>
      <c r="M11" s="27">
        <f t="shared" ref="M11:M20" si="1">+H11/365</f>
        <v>87.915068493150685</v>
      </c>
      <c r="N11" s="19">
        <f>+D11/M11</f>
        <v>27.401445978372653</v>
      </c>
      <c r="O11" s="6"/>
      <c r="P11" s="4"/>
      <c r="Q11" s="2"/>
    </row>
    <row r="12" spans="2:17">
      <c r="B12" s="14" t="s">
        <v>18</v>
      </c>
      <c r="C12" s="22">
        <v>3604</v>
      </c>
      <c r="D12" s="23">
        <f t="shared" ref="D12:D20" si="2">SUM(E12:F12)</f>
        <v>3601</v>
      </c>
      <c r="E12" s="23">
        <v>3601</v>
      </c>
      <c r="F12" s="28">
        <v>0</v>
      </c>
      <c r="G12" s="22">
        <v>14516</v>
      </c>
      <c r="H12" s="22">
        <v>25550</v>
      </c>
      <c r="I12" s="22">
        <v>12955</v>
      </c>
      <c r="J12" s="26">
        <f t="shared" si="0"/>
        <v>50.704500978473575</v>
      </c>
      <c r="K12" s="21">
        <f t="shared" ref="K12:K20" si="3">G12/D12</f>
        <v>4.0311024715356849</v>
      </c>
      <c r="L12" s="29">
        <f t="shared" ref="L12:L20" si="4">F12*100/D12</f>
        <v>0</v>
      </c>
      <c r="M12" s="27">
        <f t="shared" si="1"/>
        <v>70</v>
      </c>
      <c r="N12" s="19">
        <f t="shared" ref="N12:N20" si="5">+D12/M12</f>
        <v>51.442857142857143</v>
      </c>
      <c r="O12" s="6"/>
      <c r="P12" s="2"/>
      <c r="Q12" s="2"/>
    </row>
    <row r="13" spans="2:17">
      <c r="B13" s="14" t="s">
        <v>19</v>
      </c>
      <c r="C13" s="22">
        <v>2985</v>
      </c>
      <c r="D13" s="23">
        <f t="shared" si="2"/>
        <v>2931</v>
      </c>
      <c r="E13" s="23">
        <v>2909</v>
      </c>
      <c r="F13" s="19">
        <v>22</v>
      </c>
      <c r="G13" s="22">
        <v>14860</v>
      </c>
      <c r="H13" s="22">
        <v>24820</v>
      </c>
      <c r="I13" s="22">
        <v>16467</v>
      </c>
      <c r="J13" s="26">
        <f t="shared" si="0"/>
        <v>66.345688960515716</v>
      </c>
      <c r="K13" s="21">
        <f t="shared" si="3"/>
        <v>5.0699419993176393</v>
      </c>
      <c r="L13" s="21">
        <f t="shared" si="4"/>
        <v>0.75059706584783348</v>
      </c>
      <c r="M13" s="27">
        <f t="shared" si="1"/>
        <v>68</v>
      </c>
      <c r="N13" s="19">
        <f t="shared" si="5"/>
        <v>43.102941176470587</v>
      </c>
      <c r="O13" s="6"/>
      <c r="P13" s="4"/>
      <c r="Q13" s="2"/>
    </row>
    <row r="14" spans="2:17">
      <c r="B14" s="14" t="s">
        <v>20</v>
      </c>
      <c r="C14" s="22">
        <v>1088</v>
      </c>
      <c r="D14" s="23">
        <f t="shared" si="2"/>
        <v>1091</v>
      </c>
      <c r="E14" s="23">
        <v>1089</v>
      </c>
      <c r="F14" s="28">
        <v>2</v>
      </c>
      <c r="G14" s="22">
        <v>4985</v>
      </c>
      <c r="H14" s="22">
        <v>10113</v>
      </c>
      <c r="I14" s="22">
        <v>5592</v>
      </c>
      <c r="J14" s="26">
        <f t="shared" si="0"/>
        <v>55.295164639572825</v>
      </c>
      <c r="K14" s="21">
        <f t="shared" si="3"/>
        <v>4.5692025664527955</v>
      </c>
      <c r="L14" s="21">
        <f t="shared" si="4"/>
        <v>0.18331805682859761</v>
      </c>
      <c r="M14" s="27">
        <f>+H14/365</f>
        <v>27.706849315068492</v>
      </c>
      <c r="N14" s="19">
        <f t="shared" si="5"/>
        <v>39.376545041036294</v>
      </c>
      <c r="O14" s="6"/>
      <c r="P14" s="2"/>
      <c r="Q14" s="2"/>
    </row>
    <row r="15" spans="2:17">
      <c r="B15" s="14" t="s">
        <v>21</v>
      </c>
      <c r="C15" s="22">
        <v>5628</v>
      </c>
      <c r="D15" s="23">
        <f t="shared" si="2"/>
        <v>5644</v>
      </c>
      <c r="E15" s="23">
        <v>5625</v>
      </c>
      <c r="F15" s="19">
        <v>19</v>
      </c>
      <c r="G15" s="22">
        <v>22332</v>
      </c>
      <c r="H15" s="22">
        <v>30738</v>
      </c>
      <c r="I15" s="22">
        <v>23974</v>
      </c>
      <c r="J15" s="26">
        <f t="shared" si="0"/>
        <v>77.99466458455332</v>
      </c>
      <c r="K15" s="21">
        <f t="shared" si="3"/>
        <v>3.9567682494684622</v>
      </c>
      <c r="L15" s="21">
        <f t="shared" si="4"/>
        <v>0.33664068036853295</v>
      </c>
      <c r="M15" s="27">
        <f t="shared" si="1"/>
        <v>84.213698630136989</v>
      </c>
      <c r="N15" s="19">
        <f t="shared" si="5"/>
        <v>67.019975274904027</v>
      </c>
      <c r="O15" s="6"/>
      <c r="P15" s="2"/>
      <c r="Q15" s="2"/>
    </row>
    <row r="16" spans="2:17">
      <c r="B16" s="14" t="s">
        <v>22</v>
      </c>
      <c r="C16" s="22">
        <v>1265</v>
      </c>
      <c r="D16" s="23">
        <f t="shared" si="2"/>
        <v>1263</v>
      </c>
      <c r="E16" s="23">
        <v>1262</v>
      </c>
      <c r="F16" s="28">
        <v>1</v>
      </c>
      <c r="G16" s="22">
        <v>3377</v>
      </c>
      <c r="H16" s="22">
        <v>7300</v>
      </c>
      <c r="I16" s="22">
        <v>3455</v>
      </c>
      <c r="J16" s="26">
        <f t="shared" si="0"/>
        <v>47.328767123287676</v>
      </c>
      <c r="K16" s="21">
        <f t="shared" si="3"/>
        <v>2.6737925574030088</v>
      </c>
      <c r="L16" s="21">
        <f t="shared" si="4"/>
        <v>7.9176563737133804E-2</v>
      </c>
      <c r="M16" s="27">
        <f t="shared" si="1"/>
        <v>20</v>
      </c>
      <c r="N16" s="19">
        <f t="shared" si="5"/>
        <v>63.15</v>
      </c>
      <c r="O16" s="6"/>
      <c r="P16" s="4"/>
      <c r="Q16" s="2"/>
    </row>
    <row r="17" spans="2:17">
      <c r="B17" s="14" t="s">
        <v>23</v>
      </c>
      <c r="C17" s="22">
        <v>1440</v>
      </c>
      <c r="D17" s="23">
        <f t="shared" si="2"/>
        <v>1447</v>
      </c>
      <c r="E17" s="23">
        <v>1446</v>
      </c>
      <c r="F17" s="28">
        <v>1</v>
      </c>
      <c r="G17" s="22">
        <v>5634</v>
      </c>
      <c r="H17" s="22">
        <v>11502</v>
      </c>
      <c r="I17" s="22">
        <v>6499</v>
      </c>
      <c r="J17" s="26">
        <f t="shared" si="0"/>
        <v>56.503216831855326</v>
      </c>
      <c r="K17" s="21">
        <f t="shared" si="3"/>
        <v>3.8935729094678644</v>
      </c>
      <c r="L17" s="21">
        <f t="shared" si="4"/>
        <v>6.9108500345542501E-2</v>
      </c>
      <c r="M17" s="27">
        <f t="shared" si="1"/>
        <v>31.512328767123286</v>
      </c>
      <c r="N17" s="19">
        <f t="shared" si="5"/>
        <v>45.918535906798823</v>
      </c>
      <c r="O17" s="6"/>
      <c r="P17" s="4"/>
      <c r="Q17" s="2"/>
    </row>
    <row r="18" spans="2:17">
      <c r="B18" s="14" t="s">
        <v>24</v>
      </c>
      <c r="C18" s="22">
        <v>229</v>
      </c>
      <c r="D18" s="23">
        <f t="shared" si="2"/>
        <v>220</v>
      </c>
      <c r="E18" s="23">
        <v>213</v>
      </c>
      <c r="F18" s="19">
        <v>7</v>
      </c>
      <c r="G18" s="22">
        <v>2110</v>
      </c>
      <c r="H18" s="22">
        <v>5475</v>
      </c>
      <c r="I18" s="22">
        <v>2293</v>
      </c>
      <c r="J18" s="26">
        <f t="shared" si="0"/>
        <v>41.881278538812779</v>
      </c>
      <c r="K18" s="21">
        <f t="shared" si="3"/>
        <v>9.5909090909090917</v>
      </c>
      <c r="L18" s="21">
        <f t="shared" si="4"/>
        <v>3.1818181818181817</v>
      </c>
      <c r="M18" s="27">
        <f t="shared" si="1"/>
        <v>15</v>
      </c>
      <c r="N18" s="19">
        <f t="shared" si="5"/>
        <v>14.666666666666666</v>
      </c>
      <c r="O18" s="6"/>
      <c r="P18" s="2"/>
      <c r="Q18" s="2"/>
    </row>
    <row r="19" spans="2:17">
      <c r="B19" s="14" t="s">
        <v>25</v>
      </c>
      <c r="C19" s="22">
        <v>10681</v>
      </c>
      <c r="D19" s="23">
        <f t="shared" si="2"/>
        <v>10598</v>
      </c>
      <c r="E19" s="23">
        <v>10111</v>
      </c>
      <c r="F19" s="19">
        <v>487</v>
      </c>
      <c r="G19" s="22">
        <v>20889</v>
      </c>
      <c r="H19" s="22">
        <v>24020</v>
      </c>
      <c r="I19" s="22">
        <v>24802</v>
      </c>
      <c r="J19" s="26">
        <f t="shared" si="0"/>
        <v>103.25562031640301</v>
      </c>
      <c r="K19" s="21">
        <f t="shared" si="3"/>
        <v>1.9710322702396679</v>
      </c>
      <c r="L19" s="21">
        <f t="shared" si="4"/>
        <v>4.5952066427627853</v>
      </c>
      <c r="M19" s="27">
        <f>+H19/365</f>
        <v>65.808219178082197</v>
      </c>
      <c r="N19" s="19">
        <f>+D19/M19</f>
        <v>161.04371357202331</v>
      </c>
      <c r="O19" s="6"/>
      <c r="P19" s="2"/>
      <c r="Q19" s="2"/>
    </row>
    <row r="20" spans="2:17">
      <c r="B20" s="14" t="s">
        <v>26</v>
      </c>
      <c r="C20" s="22">
        <v>159</v>
      </c>
      <c r="D20" s="23">
        <f t="shared" si="2"/>
        <v>156</v>
      </c>
      <c r="E20" s="23">
        <v>156</v>
      </c>
      <c r="F20" s="28">
        <v>0</v>
      </c>
      <c r="G20" s="22">
        <v>2059</v>
      </c>
      <c r="H20" s="22">
        <v>3650</v>
      </c>
      <c r="I20" s="22">
        <v>2204</v>
      </c>
      <c r="J20" s="26">
        <f t="shared" si="0"/>
        <v>60.383561643835613</v>
      </c>
      <c r="K20" s="21">
        <f t="shared" si="3"/>
        <v>13.198717948717949</v>
      </c>
      <c r="L20" s="29">
        <f t="shared" si="4"/>
        <v>0</v>
      </c>
      <c r="M20" s="27">
        <f t="shared" si="1"/>
        <v>10</v>
      </c>
      <c r="N20" s="19">
        <f t="shared" si="5"/>
        <v>15.6</v>
      </c>
      <c r="O20" s="6"/>
      <c r="P20" s="2"/>
      <c r="Q20" s="2"/>
    </row>
    <row r="21" spans="2:17" ht="4.5" customHeight="1">
      <c r="B21" s="14"/>
      <c r="C21" s="22"/>
      <c r="D21" s="23"/>
      <c r="E21" s="23"/>
      <c r="F21" s="19"/>
      <c r="G21" s="22"/>
      <c r="H21" s="22"/>
      <c r="I21" s="22"/>
      <c r="J21" s="19"/>
      <c r="K21" s="20"/>
      <c r="L21" s="21"/>
      <c r="M21" s="20"/>
      <c r="N21" s="19"/>
      <c r="O21" s="2"/>
      <c r="P21" s="2"/>
      <c r="Q21" s="2"/>
    </row>
    <row r="22" spans="2:17">
      <c r="B22" s="7" t="s">
        <v>27</v>
      </c>
      <c r="C22" s="8">
        <f>SUM(C24:C30)</f>
        <v>2339</v>
      </c>
      <c r="D22" s="9">
        <f>SUM(E22:F22)</f>
        <v>2341</v>
      </c>
      <c r="E22" s="9">
        <f>SUM(E24:E30)</f>
        <v>2107</v>
      </c>
      <c r="F22" s="13">
        <f>SUM(F24:F30)</f>
        <v>234</v>
      </c>
      <c r="G22" s="8">
        <f>SUM(G24:G30)</f>
        <v>14511</v>
      </c>
      <c r="H22" s="8">
        <f>SUM(H24:H30)</f>
        <v>29165</v>
      </c>
      <c r="I22" s="8">
        <f>SUM(I24:I30)</f>
        <v>18606</v>
      </c>
      <c r="J22" s="10">
        <f>+I22/H22*100</f>
        <v>63.795645465455166</v>
      </c>
      <c r="K22" s="11">
        <f>+G22/D22</f>
        <v>6.1986330627936779</v>
      </c>
      <c r="L22" s="30">
        <f>F22*100/D22</f>
        <v>9.9957283212302439</v>
      </c>
      <c r="M22" s="12">
        <f>+H22/365</f>
        <v>79.904109589041099</v>
      </c>
      <c r="N22" s="13">
        <f>+D22/M22</f>
        <v>29.297617006686096</v>
      </c>
      <c r="O22" s="2"/>
      <c r="P22" s="2"/>
      <c r="Q22" s="2"/>
    </row>
    <row r="23" spans="2:17" ht="4.5" customHeight="1">
      <c r="B23" s="14"/>
      <c r="C23" s="22"/>
      <c r="D23" s="23"/>
      <c r="E23" s="23"/>
      <c r="F23" s="19"/>
      <c r="G23" s="22"/>
      <c r="H23" s="22"/>
      <c r="I23" s="22"/>
      <c r="J23" s="31"/>
      <c r="K23" s="20"/>
      <c r="L23" s="21"/>
      <c r="M23" s="20"/>
      <c r="N23" s="19"/>
      <c r="O23" s="2"/>
      <c r="P23" s="2"/>
      <c r="Q23" s="2"/>
    </row>
    <row r="24" spans="2:17">
      <c r="B24" s="14" t="s">
        <v>28</v>
      </c>
      <c r="C24" s="22">
        <v>643</v>
      </c>
      <c r="D24" s="23">
        <f t="shared" ref="D24:D30" si="6">SUM(E24:F24)</f>
        <v>640</v>
      </c>
      <c r="E24" s="23">
        <v>605</v>
      </c>
      <c r="F24" s="19">
        <v>35</v>
      </c>
      <c r="G24" s="22">
        <v>3650</v>
      </c>
      <c r="H24" s="22">
        <v>9855</v>
      </c>
      <c r="I24" s="22">
        <v>7343</v>
      </c>
      <c r="J24" s="26">
        <f t="shared" ref="J24:J30" si="7">+I24/H24*100</f>
        <v>74.510400811770666</v>
      </c>
      <c r="K24" s="21">
        <v>7.3</v>
      </c>
      <c r="L24" s="21">
        <f>F24*100/D24</f>
        <v>5.46875</v>
      </c>
      <c r="M24" s="27">
        <f t="shared" ref="M24:M30" si="8">+H24/365</f>
        <v>27</v>
      </c>
      <c r="N24" s="19">
        <f t="shared" ref="N24:N30" si="9">+D24/M24</f>
        <v>23.703703703703702</v>
      </c>
      <c r="O24" s="2"/>
      <c r="P24" s="2"/>
      <c r="Q24" s="2"/>
    </row>
    <row r="25" spans="2:17">
      <c r="B25" s="14" t="s">
        <v>29</v>
      </c>
      <c r="C25" s="22">
        <v>358</v>
      </c>
      <c r="D25" s="23">
        <f t="shared" si="6"/>
        <v>361</v>
      </c>
      <c r="E25" s="23">
        <v>302</v>
      </c>
      <c r="F25" s="19">
        <v>59</v>
      </c>
      <c r="G25" s="22">
        <v>3388</v>
      </c>
      <c r="H25" s="22">
        <v>5673</v>
      </c>
      <c r="I25" s="22">
        <v>3457</v>
      </c>
      <c r="J25" s="26">
        <f t="shared" si="7"/>
        <v>60.937775427463428</v>
      </c>
      <c r="K25" s="21">
        <v>7</v>
      </c>
      <c r="L25" s="21">
        <f t="shared" ref="L25:L30" si="10">F25*100/D25</f>
        <v>16.343490304709142</v>
      </c>
      <c r="M25" s="27">
        <f t="shared" si="8"/>
        <v>15.542465753424658</v>
      </c>
      <c r="N25" s="19">
        <f t="shared" si="9"/>
        <v>23.226687819495858</v>
      </c>
      <c r="O25" s="2"/>
      <c r="P25" s="2"/>
      <c r="Q25" s="2"/>
    </row>
    <row r="26" spans="2:17">
      <c r="B26" s="14" t="s">
        <v>30</v>
      </c>
      <c r="C26" s="22">
        <v>462</v>
      </c>
      <c r="D26" s="23">
        <f t="shared" si="6"/>
        <v>462</v>
      </c>
      <c r="E26" s="23">
        <v>332</v>
      </c>
      <c r="F26" s="19">
        <v>130</v>
      </c>
      <c r="G26" s="22">
        <v>2932</v>
      </c>
      <c r="H26" s="22">
        <v>3285</v>
      </c>
      <c r="I26" s="22">
        <v>2974</v>
      </c>
      <c r="J26" s="26">
        <f t="shared" si="7"/>
        <v>90.532724505327238</v>
      </c>
      <c r="K26" s="21">
        <v>6.3463203463203461</v>
      </c>
      <c r="L26" s="21">
        <f t="shared" si="10"/>
        <v>28.138528138528137</v>
      </c>
      <c r="M26" s="27">
        <f t="shared" si="8"/>
        <v>9</v>
      </c>
      <c r="N26" s="19">
        <f t="shared" si="9"/>
        <v>51.333333333333336</v>
      </c>
      <c r="O26" s="2"/>
      <c r="P26" s="2"/>
      <c r="Q26" s="2"/>
    </row>
    <row r="27" spans="2:17">
      <c r="B27" s="14" t="s">
        <v>31</v>
      </c>
      <c r="C27" s="22">
        <v>278</v>
      </c>
      <c r="D27" s="23">
        <f t="shared" si="6"/>
        <v>282</v>
      </c>
      <c r="E27" s="23">
        <v>275</v>
      </c>
      <c r="F27" s="19">
        <v>7</v>
      </c>
      <c r="G27" s="22">
        <v>1799</v>
      </c>
      <c r="H27" s="22">
        <v>3650</v>
      </c>
      <c r="I27" s="22">
        <v>1861</v>
      </c>
      <c r="J27" s="26">
        <f t="shared" si="7"/>
        <v>50.986301369863021</v>
      </c>
      <c r="K27" s="21">
        <v>6.4</v>
      </c>
      <c r="L27" s="21">
        <f t="shared" si="10"/>
        <v>2.4822695035460991</v>
      </c>
      <c r="M27" s="27">
        <f t="shared" si="8"/>
        <v>10</v>
      </c>
      <c r="N27" s="19">
        <f t="shared" si="9"/>
        <v>28.2</v>
      </c>
      <c r="O27" s="2"/>
      <c r="P27" s="2"/>
      <c r="Q27" s="2"/>
    </row>
    <row r="28" spans="2:17">
      <c r="B28" s="14" t="s">
        <v>32</v>
      </c>
      <c r="C28" s="22">
        <v>217</v>
      </c>
      <c r="D28" s="23">
        <f t="shared" si="6"/>
        <v>217</v>
      </c>
      <c r="E28" s="23">
        <v>217</v>
      </c>
      <c r="F28" s="28">
        <v>0</v>
      </c>
      <c r="G28" s="22">
        <v>968</v>
      </c>
      <c r="H28" s="22">
        <v>2190</v>
      </c>
      <c r="I28" s="22">
        <v>1048</v>
      </c>
      <c r="J28" s="26">
        <f t="shared" si="7"/>
        <v>47.853881278538815</v>
      </c>
      <c r="K28" s="21">
        <v>4.5</v>
      </c>
      <c r="L28" s="32">
        <f t="shared" si="10"/>
        <v>0</v>
      </c>
      <c r="M28" s="27">
        <f t="shared" si="8"/>
        <v>6</v>
      </c>
      <c r="N28" s="19">
        <f t="shared" si="9"/>
        <v>36.166666666666664</v>
      </c>
      <c r="O28" s="2"/>
      <c r="P28" s="2"/>
      <c r="Q28" s="2"/>
    </row>
    <row r="29" spans="2:17">
      <c r="B29" s="14" t="s">
        <v>33</v>
      </c>
      <c r="C29" s="22">
        <v>154</v>
      </c>
      <c r="D29" s="23">
        <f t="shared" si="6"/>
        <v>153</v>
      </c>
      <c r="E29" s="23">
        <v>150</v>
      </c>
      <c r="F29" s="19">
        <v>3</v>
      </c>
      <c r="G29" s="22">
        <v>1019</v>
      </c>
      <c r="H29" s="22">
        <v>2160</v>
      </c>
      <c r="I29" s="22">
        <v>1009</v>
      </c>
      <c r="J29" s="26">
        <f t="shared" si="7"/>
        <v>46.712962962962962</v>
      </c>
      <c r="K29" s="21">
        <v>6.7</v>
      </c>
      <c r="L29" s="21">
        <f t="shared" si="10"/>
        <v>1.9607843137254901</v>
      </c>
      <c r="M29" s="27">
        <f t="shared" si="8"/>
        <v>5.9178082191780819</v>
      </c>
      <c r="N29" s="19">
        <f t="shared" si="9"/>
        <v>25.854166666666668</v>
      </c>
      <c r="O29" s="2"/>
      <c r="P29" s="2"/>
      <c r="Q29" s="2"/>
    </row>
    <row r="30" spans="2:17">
      <c r="B30" s="14" t="s">
        <v>34</v>
      </c>
      <c r="C30" s="22">
        <v>227</v>
      </c>
      <c r="D30" s="23">
        <f t="shared" si="6"/>
        <v>226</v>
      </c>
      <c r="E30" s="23">
        <v>226</v>
      </c>
      <c r="F30" s="28">
        <v>0</v>
      </c>
      <c r="G30" s="22">
        <v>755</v>
      </c>
      <c r="H30" s="22">
        <v>2352</v>
      </c>
      <c r="I30" s="22">
        <v>914</v>
      </c>
      <c r="J30" s="26">
        <f t="shared" si="7"/>
        <v>38.860544217687078</v>
      </c>
      <c r="K30" s="21">
        <v>3.3</v>
      </c>
      <c r="L30" s="32">
        <f t="shared" si="10"/>
        <v>0</v>
      </c>
      <c r="M30" s="27">
        <f t="shared" si="8"/>
        <v>6.4438356164383563</v>
      </c>
      <c r="N30" s="19">
        <f t="shared" si="9"/>
        <v>35.072278911564624</v>
      </c>
      <c r="O30" s="2"/>
      <c r="P30" s="2"/>
      <c r="Q30" s="2"/>
    </row>
    <row r="31" spans="2:17" ht="4.5" customHeight="1" thickBot="1">
      <c r="B31" s="33"/>
      <c r="C31" s="34"/>
      <c r="D31" s="34"/>
      <c r="E31" s="34"/>
      <c r="F31" s="34"/>
      <c r="G31" s="35"/>
      <c r="H31" s="34"/>
      <c r="I31" s="34"/>
      <c r="J31" s="34"/>
      <c r="K31" s="36"/>
      <c r="L31" s="34"/>
      <c r="M31" s="34"/>
      <c r="N31" s="34"/>
      <c r="O31" s="2"/>
      <c r="P31" s="2"/>
      <c r="Q31" s="2"/>
    </row>
    <row r="32" spans="2:17" ht="3.75" customHeight="1">
      <c r="B32" s="2"/>
      <c r="C32" s="5"/>
      <c r="D32" s="5"/>
      <c r="E32" s="5"/>
      <c r="F32" s="5"/>
      <c r="G32" s="5"/>
      <c r="H32" s="5"/>
      <c r="I32" s="5"/>
      <c r="J32" s="37"/>
      <c r="K32" s="38"/>
      <c r="L32" s="37"/>
      <c r="M32" s="4"/>
      <c r="N32" s="5"/>
      <c r="O32" s="2"/>
      <c r="P32" s="2"/>
      <c r="Q32" s="2"/>
    </row>
    <row r="33" spans="2:17" ht="12" customHeight="1">
      <c r="B33" s="2" t="s">
        <v>35</v>
      </c>
      <c r="C33" s="5"/>
      <c r="D33" s="5"/>
      <c r="E33" s="5"/>
      <c r="F33" s="5"/>
      <c r="G33" s="5"/>
      <c r="H33" s="5"/>
      <c r="I33" s="5"/>
      <c r="J33" s="37"/>
      <c r="K33" s="37"/>
      <c r="L33" s="37"/>
      <c r="M33" s="4"/>
      <c r="N33" s="5"/>
      <c r="O33" s="2"/>
      <c r="P33" s="2"/>
      <c r="Q33" s="2"/>
    </row>
    <row r="34" spans="2:17">
      <c r="B34" s="2" t="s">
        <v>36</v>
      </c>
      <c r="C34" s="2"/>
      <c r="D34" s="2"/>
      <c r="E34" s="2"/>
      <c r="F34" s="2"/>
      <c r="G34" s="2"/>
      <c r="H34" s="5"/>
      <c r="I34" s="5"/>
      <c r="J34" s="37"/>
      <c r="K34" s="37"/>
      <c r="L34" s="37"/>
      <c r="M34" s="4"/>
      <c r="N34" s="5"/>
      <c r="O34" s="2"/>
      <c r="P34" s="2"/>
      <c r="Q34" s="2"/>
    </row>
    <row r="35" spans="2:17" ht="15" customHeight="1">
      <c r="B35" s="2"/>
      <c r="C35" s="6"/>
      <c r="E35" s="2"/>
      <c r="J35" s="2"/>
      <c r="K35" s="2"/>
      <c r="L35" s="2"/>
      <c r="N35" s="2"/>
      <c r="O35" s="2"/>
      <c r="P35" s="2"/>
      <c r="Q35" s="2"/>
    </row>
  </sheetData>
  <mergeCells count="17">
    <mergeCell ref="I6:I7"/>
    <mergeCell ref="B4:B7"/>
    <mergeCell ref="C4:N4"/>
    <mergeCell ref="P4:P5"/>
    <mergeCell ref="C5:C7"/>
    <mergeCell ref="D5:F5"/>
    <mergeCell ref="G5:G7"/>
    <mergeCell ref="H5:I5"/>
    <mergeCell ref="J5:J7"/>
    <mergeCell ref="K5:K7"/>
    <mergeCell ref="L5:L7"/>
    <mergeCell ref="M5:M7"/>
    <mergeCell ref="N5:N7"/>
    <mergeCell ref="D6:D7"/>
    <mergeCell ref="E6:E7"/>
    <mergeCell ref="F6:F7"/>
    <mergeCell ref="H6:H7"/>
  </mergeCells>
  <pageMargins left="0.39370078740157483" right="0" top="0.39370078740157483" bottom="0" header="0" footer="0"/>
  <pageSetup paperSize="281" scale="61" orientation="landscape" r:id="rId1"/>
  <ignoredErrors>
    <ignoredError sqref="D9:D10" formula="1"/>
    <ignoredError sqref="D11:D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4.1.8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2019-08-19T12:25:47Z</dcterms:created>
  <dcterms:modified xsi:type="dcterms:W3CDTF">2019-08-22T13:23:29Z</dcterms:modified>
</cp:coreProperties>
</file>