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5720BF1B-7E97-45A2-BD86-1FA1CB39E142}" xr6:coauthVersionLast="47" xr6:coauthVersionMax="47" xr10:uidLastSave="{00000000-0000-0000-0000-000000000000}"/>
  <bookViews>
    <workbookView xWindow="-120" yWindow="-120" windowWidth="20730" windowHeight="11040" xr2:uid="{D4F029B9-B652-41BE-A6C7-4AE4589D2763}"/>
  </bookViews>
  <sheets>
    <sheet name="4.3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>'[3]C-11-1-3'!#REF!</definedName>
    <definedName name="_121" localSheetId="0">'[1]C-01-2-1'!#REF!</definedName>
    <definedName name="_121">'[1]C-01-2-1'!#REF!</definedName>
    <definedName name="_1211" localSheetId="0">'[4]C-12-1-1'!#REF!</definedName>
    <definedName name="_1211">'[4]C-12-1-1'!#REF!</definedName>
    <definedName name="_1222" localSheetId="0">'[5]C-12-2-4'!#REF!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>'[12]C-03-2-4'!#REF!</definedName>
    <definedName name="_327" localSheetId="0">'[13]C-03-2-7'!#REF!</definedName>
    <definedName name="_327">'[13]C-03-2-7'!#REF!</definedName>
    <definedName name="_416" localSheetId="0">'[14]C-04-1-7'!#REF!</definedName>
    <definedName name="_416">'[14]C-04-1-7'!#REF!</definedName>
    <definedName name="_434" localSheetId="0">'[15]C-04-3-5'!#REF!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>'[20]C-07-1-3'!#REF!</definedName>
    <definedName name="_821" localSheetId="0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sd" localSheetId="0" hidden="1">{"'P-3'!$A$6:$R$41"}</definedName>
    <definedName name="dsd" hidden="1">{"'P-3'!$A$6:$R$41"}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ºº" localSheetId="0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>#REF!</definedName>
    <definedName name="resumen" localSheetId="0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E14" i="1"/>
  <c r="F14" i="1"/>
  <c r="G14" i="1"/>
  <c r="G13" i="1" s="1"/>
  <c r="G7" i="1" s="1"/>
  <c r="H14" i="1"/>
  <c r="I14" i="1"/>
  <c r="J14" i="1"/>
  <c r="K14" i="1"/>
  <c r="L14" i="1"/>
  <c r="L13" i="1" s="1"/>
  <c r="L7" i="1" s="1"/>
  <c r="M14" i="1"/>
  <c r="N14" i="1"/>
  <c r="O14" i="1"/>
  <c r="O13" i="1" s="1"/>
  <c r="O7" i="1" s="1"/>
  <c r="D14" i="1"/>
  <c r="C97" i="1"/>
  <c r="C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C93" i="1"/>
  <c r="C92" i="1" s="1"/>
  <c r="O92" i="1"/>
  <c r="N92" i="1"/>
  <c r="M92" i="1"/>
  <c r="L92" i="1"/>
  <c r="K92" i="1"/>
  <c r="J92" i="1"/>
  <c r="I92" i="1"/>
  <c r="H92" i="1"/>
  <c r="G92" i="1"/>
  <c r="F92" i="1"/>
  <c r="E92" i="1"/>
  <c r="D92" i="1"/>
  <c r="C90" i="1"/>
  <c r="C89" i="1"/>
  <c r="C88" i="1"/>
  <c r="O87" i="1"/>
  <c r="N87" i="1"/>
  <c r="M87" i="1"/>
  <c r="L87" i="1"/>
  <c r="K87" i="1"/>
  <c r="J87" i="1"/>
  <c r="I87" i="1"/>
  <c r="H87" i="1"/>
  <c r="G87" i="1"/>
  <c r="F87" i="1"/>
  <c r="E87" i="1"/>
  <c r="D87" i="1"/>
  <c r="C85" i="1"/>
  <c r="C84" i="1"/>
  <c r="O83" i="1"/>
  <c r="N83" i="1"/>
  <c r="M83" i="1"/>
  <c r="L83" i="1"/>
  <c r="K83" i="1"/>
  <c r="J83" i="1"/>
  <c r="I83" i="1"/>
  <c r="H83" i="1"/>
  <c r="G83" i="1"/>
  <c r="F83" i="1"/>
  <c r="E83" i="1"/>
  <c r="D83" i="1"/>
  <c r="C81" i="1"/>
  <c r="C80" i="1"/>
  <c r="C78" i="1" s="1"/>
  <c r="C79" i="1"/>
  <c r="O78" i="1"/>
  <c r="N78" i="1"/>
  <c r="M78" i="1"/>
  <c r="L78" i="1"/>
  <c r="K78" i="1"/>
  <c r="J78" i="1"/>
  <c r="I78" i="1"/>
  <c r="H78" i="1"/>
  <c r="G78" i="1"/>
  <c r="F78" i="1"/>
  <c r="E78" i="1"/>
  <c r="D78" i="1"/>
  <c r="C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C73" i="1"/>
  <c r="C70" i="1" s="1"/>
  <c r="C72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C68" i="1"/>
  <c r="C65" i="1" s="1"/>
  <c r="C67" i="1"/>
  <c r="C66" i="1"/>
  <c r="O65" i="1"/>
  <c r="N65" i="1"/>
  <c r="M65" i="1"/>
  <c r="L65" i="1"/>
  <c r="K65" i="1"/>
  <c r="J65" i="1"/>
  <c r="I65" i="1"/>
  <c r="H65" i="1"/>
  <c r="G65" i="1"/>
  <c r="F65" i="1"/>
  <c r="E65" i="1"/>
  <c r="D65" i="1"/>
  <c r="C63" i="1"/>
  <c r="C60" i="1" s="1"/>
  <c r="C62" i="1"/>
  <c r="C61" i="1"/>
  <c r="O60" i="1"/>
  <c r="N60" i="1"/>
  <c r="M60" i="1"/>
  <c r="L60" i="1"/>
  <c r="K60" i="1"/>
  <c r="J60" i="1"/>
  <c r="I60" i="1"/>
  <c r="H60" i="1"/>
  <c r="G60" i="1"/>
  <c r="F60" i="1"/>
  <c r="E60" i="1"/>
  <c r="D60" i="1"/>
  <c r="C58" i="1"/>
  <c r="C55" i="1" s="1"/>
  <c r="C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3" i="1"/>
  <c r="C52" i="1"/>
  <c r="C49" i="1" s="1"/>
  <c r="C51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7" i="1"/>
  <c r="C44" i="1" s="1"/>
  <c r="C46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2" i="1"/>
  <c r="C39" i="1" s="1"/>
  <c r="C41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7" i="1"/>
  <c r="C36" i="1"/>
  <c r="C35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1" i="1"/>
  <c r="C30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6" i="1"/>
  <c r="C25" i="1"/>
  <c r="C24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0" i="1"/>
  <c r="C19" i="1"/>
  <c r="C18" i="1" s="1"/>
  <c r="O18" i="1"/>
  <c r="N18" i="1"/>
  <c r="M18" i="1"/>
  <c r="L18" i="1"/>
  <c r="K18" i="1"/>
  <c r="J18" i="1"/>
  <c r="I18" i="1"/>
  <c r="H18" i="1"/>
  <c r="G18" i="1"/>
  <c r="F18" i="1"/>
  <c r="E18" i="1"/>
  <c r="D18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K13" i="1"/>
  <c r="K7" i="1" s="1"/>
  <c r="H13" i="1"/>
  <c r="H7" i="1" s="1"/>
  <c r="C11" i="1"/>
  <c r="O9" i="1"/>
  <c r="N9" i="1"/>
  <c r="M9" i="1"/>
  <c r="L9" i="1"/>
  <c r="K9" i="1"/>
  <c r="J9" i="1"/>
  <c r="I9" i="1"/>
  <c r="H9" i="1"/>
  <c r="G9" i="1"/>
  <c r="F9" i="1"/>
  <c r="E9" i="1"/>
  <c r="D9" i="1"/>
  <c r="C14" i="1" l="1"/>
  <c r="M13" i="1"/>
  <c r="M7" i="1" s="1"/>
  <c r="F13" i="1"/>
  <c r="J13" i="1"/>
  <c r="N13" i="1"/>
  <c r="N7" i="1" s="1"/>
  <c r="C28" i="1"/>
  <c r="C87" i="1"/>
  <c r="D13" i="1"/>
  <c r="D7" i="1" s="1"/>
  <c r="F7" i="1"/>
  <c r="J7" i="1"/>
  <c r="C16" i="1"/>
  <c r="I13" i="1"/>
  <c r="I7" i="1" s="1"/>
  <c r="C33" i="1"/>
  <c r="C22" i="1"/>
  <c r="C83" i="1"/>
  <c r="C15" i="1"/>
  <c r="E13" i="1"/>
  <c r="E7" i="1" s="1"/>
  <c r="C9" i="1"/>
  <c r="C13" i="1" l="1"/>
</calcChain>
</file>

<file path=xl/sharedStrings.xml><?xml version="1.0" encoding="utf-8"?>
<sst xmlns="http://schemas.openxmlformats.org/spreadsheetml/2006/main" count="88" uniqueCount="43">
  <si>
    <t>Cuadro 4.3.6. I.P.S.: Resumen de servicios prestados en la red asistencial del I.P.S. en el interior del país, según departamento y tipo de establecimiento. Año 2017</t>
  </si>
  <si>
    <t>Departamento y tipo de establecimiento</t>
  </si>
  <si>
    <t>Total prestaciones</t>
  </si>
  <si>
    <t>Consultas médicas y odontológicas</t>
  </si>
  <si>
    <t>Hospitalizaciones en general</t>
  </si>
  <si>
    <t>Partos y cesáreas</t>
  </si>
  <si>
    <t>Atención de urgencias</t>
  </si>
  <si>
    <t>Intervenciones quirúrgicas</t>
  </si>
  <si>
    <t>UTI</t>
  </si>
  <si>
    <t>Diálisis realizadas</t>
  </si>
  <si>
    <t>Estudios laboratoriales</t>
  </si>
  <si>
    <t>Estudios de alta complejidad</t>
  </si>
  <si>
    <t>Estudios radiológicos</t>
  </si>
  <si>
    <t>Prestaciones enfermería</t>
  </si>
  <si>
    <t>Otros estudios y procedimientos</t>
  </si>
  <si>
    <t>Total interior</t>
  </si>
  <si>
    <r>
      <t>Convenios</t>
    </r>
    <r>
      <rPr>
        <b/>
        <vertAlign val="superscript"/>
        <sz val="10"/>
        <rFont val="Times New Roman"/>
        <family val="1"/>
      </rPr>
      <t>1/</t>
    </r>
  </si>
  <si>
    <t>Tercerizados</t>
  </si>
  <si>
    <t>Sub -Total interior</t>
  </si>
  <si>
    <t>Hospital Regional</t>
  </si>
  <si>
    <t>Unidad Sanitaria</t>
  </si>
  <si>
    <t>Puesto Sanitario</t>
  </si>
  <si>
    <t>Concepción</t>
  </si>
  <si>
    <t>San Pedro</t>
  </si>
  <si>
    <t xml:space="preserve">Convenio </t>
  </si>
  <si>
    <t>Cordillera</t>
  </si>
  <si>
    <t>Guairá</t>
  </si>
  <si>
    <t>Caaguazú</t>
  </si>
  <si>
    <t>Caazapá</t>
  </si>
  <si>
    <t>Convenio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</si>
  <si>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</si>
  <si>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</si>
  <si>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</si>
  <si>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</si>
  <si>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</si>
  <si>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</si>
  <si>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</si>
  <si>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</si>
  <si>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</si>
  <si>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</si>
  <si>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</si>
  <si>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1/ Convenios firmados con el Ministerio de Salud Pública y Bienestar Social.</t>
  </si>
  <si>
    <t xml:space="preserve">Fuente: Instituto de Previsión Social. Anuario Estadístico Institucional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</si>
</sst>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;;&quot;-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indent="7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indent="1"/>
    </xf>
    <xf numFmtId="0" fontId="3" fillId="4" borderId="0" xfId="0" applyFont="1" applyFill="1" applyAlignment="1">
      <alignment horizontal="left"/>
    </xf>
    <xf numFmtId="164" fontId="3" fillId="4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5" fillId="0" borderId="0" xfId="0" applyFont="1"/>
    <xf numFmtId="0" fontId="2" fillId="0" borderId="4" xfId="0" applyFont="1" applyBorder="1"/>
    <xf numFmtId="0" fontId="5" fillId="0" borderId="0" xfId="0" applyFont="1" applyAlignment="1">
      <alignment horizontal="left"/>
    </xf>
    <xf numFmtId="0" fontId="6" fillId="0" borderId="0" xfId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187B-B921-4A69-8D2E-61856F706BDA}">
  <dimension ref="A1:P102"/>
  <sheetViews>
    <sheetView showGridLines="0" tabSelected="1" zoomScaleNormal="100" workbookViewId="0"/>
  </sheetViews>
  <sheetFormatPr baseColWidth="10" defaultColWidth="11.5703125" defaultRowHeight="12.75" x14ac:dyDescent="0.2"/>
  <cols>
    <col min="1" max="1" width="3.140625" style="1" customWidth="1"/>
    <col min="2" max="2" width="32.5703125" style="1" customWidth="1"/>
    <col min="3" max="3" width="15" style="2" customWidth="1"/>
    <col min="4" max="4" width="14.85546875" style="1" customWidth="1"/>
    <col min="5" max="5" width="16.42578125" style="1" customWidth="1"/>
    <col min="6" max="6" width="11.28515625" style="1" customWidth="1"/>
    <col min="7" max="7" width="15.42578125" style="1" customWidth="1"/>
    <col min="8" max="8" width="16.85546875" style="1" customWidth="1"/>
    <col min="9" max="9" width="11.42578125" style="1" customWidth="1"/>
    <col min="10" max="10" width="12.5703125" style="1" customWidth="1"/>
    <col min="11" max="11" width="16.5703125" style="1" customWidth="1"/>
    <col min="12" max="12" width="13.42578125" style="1" customWidth="1"/>
    <col min="13" max="13" width="14.42578125" style="1" customWidth="1"/>
    <col min="14" max="14" width="15.28515625" style="1" customWidth="1"/>
    <col min="15" max="15" width="14.5703125" style="1" customWidth="1"/>
    <col min="16" max="16" width="9.42578125" style="1" customWidth="1"/>
    <col min="17" max="16384" width="11.5703125" style="1"/>
  </cols>
  <sheetData>
    <row r="1" spans="1:16" ht="15" x14ac:dyDescent="0.25">
      <c r="A1" s="19"/>
    </row>
    <row r="2" spans="1:16" x14ac:dyDescent="0.2">
      <c r="B2" s="3" t="s">
        <v>0</v>
      </c>
    </row>
    <row r="3" spans="1:16" ht="4.5" customHeight="1" x14ac:dyDescent="0.2"/>
    <row r="4" spans="1:16" ht="12.75" customHeight="1" x14ac:dyDescent="0.2"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2"/>
    </row>
    <row r="5" spans="1:16" ht="26.25" customHeigh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1:16" ht="4.5" customHeight="1" x14ac:dyDescent="0.2">
      <c r="B6" s="4"/>
    </row>
    <row r="7" spans="1:16" x14ac:dyDescent="0.2">
      <c r="B7" s="5" t="s">
        <v>15</v>
      </c>
      <c r="C7" s="6">
        <f>SUM(D7:O7)</f>
        <v>13181827</v>
      </c>
      <c r="D7" s="6">
        <f>D9+D11+D13</f>
        <v>2685737</v>
      </c>
      <c r="E7" s="6">
        <f t="shared" ref="E7:O7" si="0">E9+E11+E13</f>
        <v>68651</v>
      </c>
      <c r="F7" s="6">
        <f t="shared" si="0"/>
        <v>4026</v>
      </c>
      <c r="G7" s="6">
        <f t="shared" si="0"/>
        <v>796082</v>
      </c>
      <c r="H7" s="6">
        <f t="shared" si="0"/>
        <v>14928</v>
      </c>
      <c r="I7" s="6">
        <f t="shared" si="0"/>
        <v>184</v>
      </c>
      <c r="J7" s="6">
        <f t="shared" si="0"/>
        <v>7788</v>
      </c>
      <c r="K7" s="6">
        <f t="shared" si="0"/>
        <v>3152854</v>
      </c>
      <c r="L7" s="6">
        <f t="shared" si="0"/>
        <v>11252</v>
      </c>
      <c r="M7" s="6">
        <f t="shared" si="0"/>
        <v>121936</v>
      </c>
      <c r="N7" s="6">
        <f t="shared" si="0"/>
        <v>5770568</v>
      </c>
      <c r="O7" s="6">
        <f t="shared" si="0"/>
        <v>547821</v>
      </c>
    </row>
    <row r="8" spans="1:16" ht="4.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ht="15.75" x14ac:dyDescent="0.2">
      <c r="B9" s="9" t="s">
        <v>16</v>
      </c>
      <c r="C9" s="10">
        <f>SUM(D9:O9)</f>
        <v>763952</v>
      </c>
      <c r="D9" s="10">
        <f t="shared" ref="D9:O9" si="1">D26+D31+D37+D47+D53+D58+D63+D90+D93+D97</f>
        <v>208084</v>
      </c>
      <c r="E9" s="10">
        <f t="shared" si="1"/>
        <v>530</v>
      </c>
      <c r="F9" s="10">
        <f t="shared" si="1"/>
        <v>60</v>
      </c>
      <c r="G9" s="10">
        <f t="shared" si="1"/>
        <v>19023</v>
      </c>
      <c r="H9" s="10">
        <f t="shared" si="1"/>
        <v>876</v>
      </c>
      <c r="I9" s="10">
        <f t="shared" si="1"/>
        <v>0</v>
      </c>
      <c r="J9" s="10">
        <f t="shared" si="1"/>
        <v>0</v>
      </c>
      <c r="K9" s="10">
        <f t="shared" si="1"/>
        <v>162082</v>
      </c>
      <c r="L9" s="10">
        <f t="shared" si="1"/>
        <v>0</v>
      </c>
      <c r="M9" s="10">
        <f t="shared" si="1"/>
        <v>1640</v>
      </c>
      <c r="N9" s="10">
        <f t="shared" si="1"/>
        <v>338718</v>
      </c>
      <c r="O9" s="10">
        <f t="shared" si="1"/>
        <v>32939</v>
      </c>
    </row>
    <row r="10" spans="1:16" ht="5.0999999999999996" customHeight="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2">
      <c r="B11" s="9" t="s">
        <v>17</v>
      </c>
      <c r="C11" s="10">
        <f>SUM(D11:O11)</f>
        <v>168726</v>
      </c>
      <c r="D11" s="10">
        <v>33400</v>
      </c>
      <c r="E11" s="10">
        <v>4160</v>
      </c>
      <c r="F11" s="10">
        <v>0</v>
      </c>
      <c r="G11" s="10">
        <v>8272</v>
      </c>
      <c r="H11" s="10">
        <v>452</v>
      </c>
      <c r="I11" s="10">
        <v>0</v>
      </c>
      <c r="J11" s="10">
        <v>0</v>
      </c>
      <c r="K11" s="10">
        <v>96686</v>
      </c>
      <c r="L11" s="10">
        <v>588</v>
      </c>
      <c r="M11" s="10">
        <v>4261</v>
      </c>
      <c r="N11" s="10">
        <v>13497</v>
      </c>
      <c r="O11" s="10">
        <v>7410</v>
      </c>
    </row>
    <row r="12" spans="1:16" ht="5.0999999999999996" customHeight="1" x14ac:dyDescent="0.2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2">
      <c r="B13" s="9" t="s">
        <v>18</v>
      </c>
      <c r="C13" s="10">
        <f>SUM(C14:C16)</f>
        <v>12249149</v>
      </c>
      <c r="D13" s="10">
        <f>SUM(D14:D16)</f>
        <v>2444253</v>
      </c>
      <c r="E13" s="10">
        <f t="shared" ref="E13:O13" si="2">SUM(E14:E16)</f>
        <v>63961</v>
      </c>
      <c r="F13" s="10">
        <f t="shared" si="2"/>
        <v>3966</v>
      </c>
      <c r="G13" s="10">
        <f t="shared" si="2"/>
        <v>768787</v>
      </c>
      <c r="H13" s="10">
        <f t="shared" si="2"/>
        <v>13600</v>
      </c>
      <c r="I13" s="10">
        <f t="shared" si="2"/>
        <v>184</v>
      </c>
      <c r="J13" s="10">
        <f t="shared" si="2"/>
        <v>7788</v>
      </c>
      <c r="K13" s="10">
        <f t="shared" si="2"/>
        <v>2894086</v>
      </c>
      <c r="L13" s="10">
        <f t="shared" si="2"/>
        <v>10664</v>
      </c>
      <c r="M13" s="10">
        <f t="shared" si="2"/>
        <v>116035</v>
      </c>
      <c r="N13" s="10">
        <f t="shared" si="2"/>
        <v>5418353</v>
      </c>
      <c r="O13" s="10">
        <f t="shared" si="2"/>
        <v>507472</v>
      </c>
    </row>
    <row r="14" spans="1:16" x14ac:dyDescent="0.2">
      <c r="B14" s="7" t="s">
        <v>19</v>
      </c>
      <c r="C14" s="13">
        <f>SUM(D14:O14)</f>
        <v>7568868</v>
      </c>
      <c r="D14" s="13">
        <f>D19+D23+D34+D40+D50+D56+D66+D71+D76+D79+D88</f>
        <v>1301074</v>
      </c>
      <c r="E14" s="13">
        <f t="shared" ref="E14:O14" si="3">E19+E23+E34+E40+E50+E56+E66+E71+E76+E79+E88</f>
        <v>47990</v>
      </c>
      <c r="F14" s="13">
        <f t="shared" si="3"/>
        <v>3119</v>
      </c>
      <c r="G14" s="13">
        <f t="shared" si="3"/>
        <v>516998</v>
      </c>
      <c r="H14" s="13">
        <f t="shared" si="3"/>
        <v>8979</v>
      </c>
      <c r="I14" s="13">
        <f t="shared" si="3"/>
        <v>184</v>
      </c>
      <c r="J14" s="13">
        <f t="shared" si="3"/>
        <v>7788</v>
      </c>
      <c r="K14" s="13">
        <f t="shared" si="3"/>
        <v>2100717</v>
      </c>
      <c r="L14" s="13">
        <f t="shared" si="3"/>
        <v>8006</v>
      </c>
      <c r="M14" s="13">
        <f t="shared" si="3"/>
        <v>85567</v>
      </c>
      <c r="N14" s="13">
        <f t="shared" si="3"/>
        <v>3221583</v>
      </c>
      <c r="O14" s="13">
        <f t="shared" si="3"/>
        <v>266863</v>
      </c>
    </row>
    <row r="15" spans="1:16" x14ac:dyDescent="0.2">
      <c r="B15" s="7" t="s">
        <v>20</v>
      </c>
      <c r="C15" s="13">
        <f>SUM(D15:O15)</f>
        <v>3567503</v>
      </c>
      <c r="D15" s="13">
        <f t="shared" ref="D15:O15" si="4">D20+D24+D29+D35+D41+D45+D51+D57+D61+D67+D72+D80+D84+D96</f>
        <v>736976</v>
      </c>
      <c r="E15" s="13">
        <f t="shared" si="4"/>
        <v>14172</v>
      </c>
      <c r="F15" s="13">
        <f t="shared" si="4"/>
        <v>847</v>
      </c>
      <c r="G15" s="13">
        <f t="shared" si="4"/>
        <v>229447</v>
      </c>
      <c r="H15" s="13">
        <f t="shared" si="4"/>
        <v>4075</v>
      </c>
      <c r="I15" s="13">
        <f t="shared" si="4"/>
        <v>0</v>
      </c>
      <c r="J15" s="13">
        <f t="shared" si="4"/>
        <v>0</v>
      </c>
      <c r="K15" s="13">
        <f t="shared" si="4"/>
        <v>770996</v>
      </c>
      <c r="L15" s="13">
        <f t="shared" si="4"/>
        <v>2658</v>
      </c>
      <c r="M15" s="13">
        <f t="shared" si="4"/>
        <v>30468</v>
      </c>
      <c r="N15" s="13">
        <f t="shared" si="4"/>
        <v>1596904</v>
      </c>
      <c r="O15" s="13">
        <f t="shared" si="4"/>
        <v>180960</v>
      </c>
    </row>
    <row r="16" spans="1:16" x14ac:dyDescent="0.2">
      <c r="B16" s="7" t="s">
        <v>21</v>
      </c>
      <c r="C16" s="13">
        <f>SUM(D16:O16)</f>
        <v>1112778</v>
      </c>
      <c r="D16" s="13">
        <f>D25+D30+D36+D42+D46+D52+D62+D68+D73+D81+D85+D89</f>
        <v>406203</v>
      </c>
      <c r="E16" s="13">
        <f t="shared" ref="E16:O16" si="5">E25+E30+E36+E42+E46+E52+E62+E68+E73+E81+E85+E89</f>
        <v>1799</v>
      </c>
      <c r="F16" s="13">
        <f t="shared" si="5"/>
        <v>0</v>
      </c>
      <c r="G16" s="13">
        <f t="shared" si="5"/>
        <v>22342</v>
      </c>
      <c r="H16" s="13">
        <f t="shared" si="5"/>
        <v>546</v>
      </c>
      <c r="I16" s="13">
        <f t="shared" si="5"/>
        <v>0</v>
      </c>
      <c r="J16" s="13">
        <f t="shared" si="5"/>
        <v>0</v>
      </c>
      <c r="K16" s="13">
        <f t="shared" si="5"/>
        <v>22373</v>
      </c>
      <c r="L16" s="13">
        <f t="shared" si="5"/>
        <v>0</v>
      </c>
      <c r="M16" s="13">
        <f t="shared" si="5"/>
        <v>0</v>
      </c>
      <c r="N16" s="13">
        <f t="shared" si="5"/>
        <v>599866</v>
      </c>
      <c r="O16" s="13">
        <f t="shared" si="5"/>
        <v>59649</v>
      </c>
    </row>
    <row r="17" spans="2:15" ht="5.0999999999999996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2:15" x14ac:dyDescent="0.2">
      <c r="B18" s="9" t="s">
        <v>22</v>
      </c>
      <c r="C18" s="10">
        <f>C19+C20</f>
        <v>460880</v>
      </c>
      <c r="D18" s="10">
        <f>D19+D20</f>
        <v>84563</v>
      </c>
      <c r="E18" s="10">
        <f t="shared" ref="E18:O18" si="6">E19+E20</f>
        <v>2702</v>
      </c>
      <c r="F18" s="10">
        <f t="shared" si="6"/>
        <v>351</v>
      </c>
      <c r="G18" s="10">
        <f t="shared" si="6"/>
        <v>48673</v>
      </c>
      <c r="H18" s="10">
        <f t="shared" si="6"/>
        <v>814</v>
      </c>
      <c r="I18" s="10">
        <f t="shared" si="6"/>
        <v>0</v>
      </c>
      <c r="J18" s="10">
        <f t="shared" si="6"/>
        <v>0</v>
      </c>
      <c r="K18" s="10">
        <f t="shared" si="6"/>
        <v>130582</v>
      </c>
      <c r="L18" s="10">
        <f t="shared" si="6"/>
        <v>336</v>
      </c>
      <c r="M18" s="10">
        <f t="shared" si="6"/>
        <v>2816</v>
      </c>
      <c r="N18" s="10">
        <f t="shared" si="6"/>
        <v>175137</v>
      </c>
      <c r="O18" s="10">
        <f t="shared" si="6"/>
        <v>14906</v>
      </c>
    </row>
    <row r="19" spans="2:15" x14ac:dyDescent="0.2">
      <c r="B19" s="7" t="s">
        <v>19</v>
      </c>
      <c r="C19" s="13">
        <f>SUM(D19:O19)</f>
        <v>318765</v>
      </c>
      <c r="D19" s="13">
        <v>57610</v>
      </c>
      <c r="E19" s="13">
        <v>2112</v>
      </c>
      <c r="F19" s="13">
        <v>304</v>
      </c>
      <c r="G19" s="13">
        <v>36208</v>
      </c>
      <c r="H19" s="13">
        <v>687</v>
      </c>
      <c r="I19" s="13">
        <v>0</v>
      </c>
      <c r="J19" s="13">
        <v>0</v>
      </c>
      <c r="K19" s="13">
        <v>68004</v>
      </c>
      <c r="L19" s="13">
        <v>336</v>
      </c>
      <c r="M19" s="13">
        <v>0</v>
      </c>
      <c r="N19" s="13">
        <v>143112</v>
      </c>
      <c r="O19" s="13">
        <v>10392</v>
      </c>
    </row>
    <row r="20" spans="2:15" x14ac:dyDescent="0.2">
      <c r="B20" s="7" t="s">
        <v>20</v>
      </c>
      <c r="C20" s="13">
        <f>SUM(D20:O20)</f>
        <v>142115</v>
      </c>
      <c r="D20" s="13">
        <v>26953</v>
      </c>
      <c r="E20" s="13">
        <v>590</v>
      </c>
      <c r="F20" s="13">
        <v>47</v>
      </c>
      <c r="G20" s="13">
        <v>12465</v>
      </c>
      <c r="H20" s="13">
        <v>127</v>
      </c>
      <c r="I20" s="13">
        <v>0</v>
      </c>
      <c r="J20" s="13">
        <v>0</v>
      </c>
      <c r="K20" s="13">
        <v>62578</v>
      </c>
      <c r="L20" s="13">
        <v>0</v>
      </c>
      <c r="M20" s="13">
        <v>2816</v>
      </c>
      <c r="N20" s="13">
        <v>32025</v>
      </c>
      <c r="O20" s="13">
        <v>4514</v>
      </c>
    </row>
    <row r="21" spans="2:15" ht="5.0999999999999996" customHeight="1" x14ac:dyDescent="0.2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2:15" x14ac:dyDescent="0.2">
      <c r="B22" s="9" t="s">
        <v>23</v>
      </c>
      <c r="C22" s="10">
        <f>SUM(C23:C26)</f>
        <v>489441</v>
      </c>
      <c r="D22" s="10">
        <f>SUM(D23:D26)</f>
        <v>94723</v>
      </c>
      <c r="E22" s="10">
        <f t="shared" ref="E22:O22" si="7">SUM(E23:E26)</f>
        <v>1782</v>
      </c>
      <c r="F22" s="10">
        <f t="shared" si="7"/>
        <v>208</v>
      </c>
      <c r="G22" s="10">
        <f t="shared" si="7"/>
        <v>21844</v>
      </c>
      <c r="H22" s="10">
        <f t="shared" si="7"/>
        <v>374</v>
      </c>
      <c r="I22" s="10">
        <f t="shared" si="7"/>
        <v>0</v>
      </c>
      <c r="J22" s="10">
        <f t="shared" si="7"/>
        <v>0</v>
      </c>
      <c r="K22" s="10">
        <f t="shared" si="7"/>
        <v>79680</v>
      </c>
      <c r="L22" s="10">
        <f t="shared" si="7"/>
        <v>0</v>
      </c>
      <c r="M22" s="10">
        <f t="shared" si="7"/>
        <v>3201</v>
      </c>
      <c r="N22" s="10">
        <f t="shared" si="7"/>
        <v>283881</v>
      </c>
      <c r="O22" s="10">
        <f t="shared" si="7"/>
        <v>3748</v>
      </c>
    </row>
    <row r="23" spans="2:15" x14ac:dyDescent="0.2">
      <c r="B23" s="7" t="s">
        <v>19</v>
      </c>
      <c r="C23" s="13">
        <f>SUM(D23:O23)</f>
        <v>291849</v>
      </c>
      <c r="D23" s="13">
        <v>29235</v>
      </c>
      <c r="E23" s="13">
        <v>644</v>
      </c>
      <c r="F23" s="13">
        <v>50</v>
      </c>
      <c r="G23" s="13">
        <v>7431</v>
      </c>
      <c r="H23" s="13">
        <v>80</v>
      </c>
      <c r="I23" s="13">
        <v>0</v>
      </c>
      <c r="J23" s="13">
        <v>0</v>
      </c>
      <c r="K23" s="13">
        <v>53023</v>
      </c>
      <c r="L23" s="13">
        <v>0</v>
      </c>
      <c r="M23" s="13">
        <v>2330</v>
      </c>
      <c r="N23" s="13">
        <v>197814</v>
      </c>
      <c r="O23" s="13">
        <v>1242</v>
      </c>
    </row>
    <row r="24" spans="2:15" x14ac:dyDescent="0.2">
      <c r="B24" s="7" t="s">
        <v>20</v>
      </c>
      <c r="C24" s="13">
        <f>SUM(D24:O24)</f>
        <v>140965</v>
      </c>
      <c r="D24" s="13">
        <v>42164</v>
      </c>
      <c r="E24" s="13">
        <v>1122</v>
      </c>
      <c r="F24" s="13">
        <v>156</v>
      </c>
      <c r="G24" s="13">
        <v>11935</v>
      </c>
      <c r="H24" s="13">
        <v>282</v>
      </c>
      <c r="I24" s="13">
        <v>0</v>
      </c>
      <c r="J24" s="13">
        <v>0</v>
      </c>
      <c r="K24" s="13">
        <v>26355</v>
      </c>
      <c r="L24" s="13">
        <v>0</v>
      </c>
      <c r="M24" s="13">
        <v>871</v>
      </c>
      <c r="N24" s="13">
        <v>55574</v>
      </c>
      <c r="O24" s="13">
        <v>2506</v>
      </c>
    </row>
    <row r="25" spans="2:15" x14ac:dyDescent="0.2">
      <c r="B25" s="7" t="s">
        <v>21</v>
      </c>
      <c r="C25" s="13">
        <f>SUM(D25:O25)</f>
        <v>17005</v>
      </c>
      <c r="D25" s="13">
        <v>6346</v>
      </c>
      <c r="E25" s="13">
        <v>0</v>
      </c>
      <c r="F25" s="13">
        <v>0</v>
      </c>
      <c r="G25" s="13">
        <v>36</v>
      </c>
      <c r="H25" s="13">
        <v>12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10611</v>
      </c>
      <c r="O25" s="13">
        <v>0</v>
      </c>
    </row>
    <row r="26" spans="2:15" x14ac:dyDescent="0.2">
      <c r="B26" s="7" t="s">
        <v>24</v>
      </c>
      <c r="C26" s="13">
        <f>SUM(D26:O26)</f>
        <v>39622</v>
      </c>
      <c r="D26" s="13">
        <v>16978</v>
      </c>
      <c r="E26" s="13">
        <v>16</v>
      </c>
      <c r="F26" s="13">
        <v>2</v>
      </c>
      <c r="G26" s="13">
        <v>2442</v>
      </c>
      <c r="H26" s="13">
        <v>0</v>
      </c>
      <c r="I26" s="13">
        <v>0</v>
      </c>
      <c r="J26" s="13">
        <v>0</v>
      </c>
      <c r="K26" s="13">
        <v>302</v>
      </c>
      <c r="L26" s="13">
        <v>0</v>
      </c>
      <c r="M26" s="13">
        <v>0</v>
      </c>
      <c r="N26" s="13">
        <v>19882</v>
      </c>
      <c r="O26" s="13">
        <v>0</v>
      </c>
    </row>
    <row r="27" spans="2:15" ht="5.0999999999999996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15" x14ac:dyDescent="0.2">
      <c r="B28" s="9" t="s">
        <v>25</v>
      </c>
      <c r="C28" s="10">
        <f>SUM(C29:C31)</f>
        <v>367296</v>
      </c>
      <c r="D28" s="10">
        <f>SUM(D29:D31)</f>
        <v>131178</v>
      </c>
      <c r="E28" s="10">
        <f t="shared" ref="E28:O28" si="8">SUM(E29:E31)</f>
        <v>0</v>
      </c>
      <c r="F28" s="10">
        <f t="shared" si="8"/>
        <v>0</v>
      </c>
      <c r="G28" s="10">
        <f t="shared" si="8"/>
        <v>10142</v>
      </c>
      <c r="H28" s="10">
        <f t="shared" si="8"/>
        <v>52</v>
      </c>
      <c r="I28" s="10">
        <f t="shared" si="8"/>
        <v>0</v>
      </c>
      <c r="J28" s="10">
        <f t="shared" si="8"/>
        <v>0</v>
      </c>
      <c r="K28" s="10">
        <f t="shared" si="8"/>
        <v>30923</v>
      </c>
      <c r="L28" s="10">
        <f t="shared" si="8"/>
        <v>0</v>
      </c>
      <c r="M28" s="10">
        <f t="shared" si="8"/>
        <v>1207</v>
      </c>
      <c r="N28" s="10">
        <f t="shared" si="8"/>
        <v>151195</v>
      </c>
      <c r="O28" s="10">
        <f t="shared" si="8"/>
        <v>42599</v>
      </c>
    </row>
    <row r="29" spans="2:15" x14ac:dyDescent="0.2">
      <c r="B29" s="7" t="s">
        <v>20</v>
      </c>
      <c r="C29" s="13">
        <f>SUM(D29:O29)</f>
        <v>173248</v>
      </c>
      <c r="D29" s="13">
        <v>46600</v>
      </c>
      <c r="E29" s="13">
        <v>0</v>
      </c>
      <c r="F29" s="13">
        <v>0</v>
      </c>
      <c r="G29" s="13">
        <v>9138</v>
      </c>
      <c r="H29" s="13">
        <v>10</v>
      </c>
      <c r="I29" s="13">
        <v>0</v>
      </c>
      <c r="J29" s="13">
        <v>0</v>
      </c>
      <c r="K29" s="13">
        <v>30923</v>
      </c>
      <c r="L29" s="13">
        <v>0</v>
      </c>
      <c r="M29" s="13">
        <v>991</v>
      </c>
      <c r="N29" s="13">
        <v>70474</v>
      </c>
      <c r="O29" s="13">
        <v>15112</v>
      </c>
    </row>
    <row r="30" spans="2:15" x14ac:dyDescent="0.2">
      <c r="B30" s="7" t="s">
        <v>21</v>
      </c>
      <c r="C30" s="13">
        <f>SUM(D30:O30)</f>
        <v>125358</v>
      </c>
      <c r="D30" s="13">
        <v>53491</v>
      </c>
      <c r="E30" s="13">
        <v>0</v>
      </c>
      <c r="F30" s="13">
        <v>0</v>
      </c>
      <c r="G30" s="13">
        <v>162</v>
      </c>
      <c r="H30" s="13">
        <v>34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44856</v>
      </c>
      <c r="O30" s="13">
        <v>26815</v>
      </c>
    </row>
    <row r="31" spans="2:15" x14ac:dyDescent="0.2">
      <c r="B31" s="7" t="s">
        <v>24</v>
      </c>
      <c r="C31" s="13">
        <f>SUM(D31:O31)</f>
        <v>68690</v>
      </c>
      <c r="D31" s="13">
        <v>31087</v>
      </c>
      <c r="E31" s="13">
        <v>0</v>
      </c>
      <c r="F31" s="13">
        <v>0</v>
      </c>
      <c r="G31" s="13">
        <v>842</v>
      </c>
      <c r="H31" s="13">
        <v>8</v>
      </c>
      <c r="I31" s="13">
        <v>0</v>
      </c>
      <c r="J31" s="13">
        <v>0</v>
      </c>
      <c r="K31" s="13">
        <v>0</v>
      </c>
      <c r="L31" s="13">
        <v>0</v>
      </c>
      <c r="M31" s="13">
        <v>216</v>
      </c>
      <c r="N31" s="13">
        <v>35865</v>
      </c>
      <c r="O31" s="13">
        <v>672</v>
      </c>
    </row>
    <row r="32" spans="2:15" ht="5.099999999999999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 x14ac:dyDescent="0.2">
      <c r="B33" s="9" t="s">
        <v>26</v>
      </c>
      <c r="C33" s="10">
        <f>SUM(C34:C37)</f>
        <v>624679</v>
      </c>
      <c r="D33" s="10">
        <f>SUM(D34:D37)</f>
        <v>193479</v>
      </c>
      <c r="E33" s="10">
        <f t="shared" ref="E33:O33" si="9">SUM(E34:E37)</f>
        <v>2376</v>
      </c>
      <c r="F33" s="10">
        <f t="shared" si="9"/>
        <v>222</v>
      </c>
      <c r="G33" s="10">
        <f t="shared" si="9"/>
        <v>33659</v>
      </c>
      <c r="H33" s="10">
        <f t="shared" si="9"/>
        <v>386</v>
      </c>
      <c r="I33" s="10">
        <f t="shared" si="9"/>
        <v>0</v>
      </c>
      <c r="J33" s="10">
        <f t="shared" si="9"/>
        <v>0</v>
      </c>
      <c r="K33" s="10">
        <f t="shared" si="9"/>
        <v>67327</v>
      </c>
      <c r="L33" s="10">
        <f t="shared" si="9"/>
        <v>0</v>
      </c>
      <c r="M33" s="10">
        <f t="shared" si="9"/>
        <v>8383</v>
      </c>
      <c r="N33" s="10">
        <f t="shared" si="9"/>
        <v>300741</v>
      </c>
      <c r="O33" s="10">
        <f t="shared" si="9"/>
        <v>18106</v>
      </c>
    </row>
    <row r="34" spans="2:15" x14ac:dyDescent="0.2">
      <c r="B34" s="7" t="s">
        <v>19</v>
      </c>
      <c r="C34" s="13">
        <f>SUM(D34:O34)</f>
        <v>252915</v>
      </c>
      <c r="D34" s="13">
        <v>129640</v>
      </c>
      <c r="E34" s="13">
        <v>1669</v>
      </c>
      <c r="F34" s="13">
        <v>222</v>
      </c>
      <c r="G34" s="13">
        <v>16813</v>
      </c>
      <c r="H34" s="13">
        <v>363</v>
      </c>
      <c r="I34" s="13">
        <v>0</v>
      </c>
      <c r="J34" s="13">
        <v>0</v>
      </c>
      <c r="K34" s="13">
        <v>15894</v>
      </c>
      <c r="L34" s="13">
        <v>0</v>
      </c>
      <c r="M34" s="13">
        <v>6446</v>
      </c>
      <c r="N34" s="13">
        <v>67552</v>
      </c>
      <c r="O34" s="13">
        <v>14316</v>
      </c>
    </row>
    <row r="35" spans="2:15" x14ac:dyDescent="0.2">
      <c r="B35" s="7" t="s">
        <v>20</v>
      </c>
      <c r="C35" s="13">
        <f>SUM(D35:O35)</f>
        <v>325338</v>
      </c>
      <c r="D35" s="13">
        <v>46986</v>
      </c>
      <c r="E35" s="13">
        <v>707</v>
      </c>
      <c r="F35" s="13">
        <v>0</v>
      </c>
      <c r="G35" s="13">
        <v>15963</v>
      </c>
      <c r="H35" s="13">
        <v>23</v>
      </c>
      <c r="I35" s="13">
        <v>0</v>
      </c>
      <c r="J35" s="13">
        <v>0</v>
      </c>
      <c r="K35" s="13">
        <v>51433</v>
      </c>
      <c r="L35" s="13">
        <v>0</v>
      </c>
      <c r="M35" s="13">
        <v>1937</v>
      </c>
      <c r="N35" s="13">
        <v>207033</v>
      </c>
      <c r="O35" s="13">
        <v>1256</v>
      </c>
    </row>
    <row r="36" spans="2:15" x14ac:dyDescent="0.2">
      <c r="B36" s="7" t="s">
        <v>21</v>
      </c>
      <c r="C36" s="13">
        <f>SUM(D36:O36)</f>
        <v>12696</v>
      </c>
      <c r="D36" s="13">
        <v>4573</v>
      </c>
      <c r="E36" s="13">
        <v>0</v>
      </c>
      <c r="F36" s="13">
        <v>0</v>
      </c>
      <c r="G36" s="13">
        <v>883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7240</v>
      </c>
      <c r="O36" s="13">
        <v>0</v>
      </c>
    </row>
    <row r="37" spans="2:15" x14ac:dyDescent="0.2">
      <c r="B37" s="7" t="s">
        <v>24</v>
      </c>
      <c r="C37" s="13">
        <f>SUM(D37:O37)</f>
        <v>33730</v>
      </c>
      <c r="D37" s="13">
        <v>12280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18916</v>
      </c>
      <c r="O37" s="13">
        <v>2534</v>
      </c>
    </row>
    <row r="38" spans="2:15" ht="5.0999999999999996" customHeight="1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x14ac:dyDescent="0.2">
      <c r="B39" s="9" t="s">
        <v>27</v>
      </c>
      <c r="C39" s="10">
        <f>SUM(C40:C42)</f>
        <v>571453</v>
      </c>
      <c r="D39" s="10">
        <f>SUM(D40:D42)</f>
        <v>184249</v>
      </c>
      <c r="E39" s="10">
        <f t="shared" ref="E39:O39" si="10">SUM(E40:E42)</f>
        <v>3420</v>
      </c>
      <c r="F39" s="10">
        <f t="shared" si="10"/>
        <v>537</v>
      </c>
      <c r="G39" s="10">
        <f t="shared" si="10"/>
        <v>24395</v>
      </c>
      <c r="H39" s="10">
        <f t="shared" si="10"/>
        <v>1051</v>
      </c>
      <c r="I39" s="10">
        <f t="shared" si="10"/>
        <v>0</v>
      </c>
      <c r="J39" s="10">
        <f t="shared" si="10"/>
        <v>0</v>
      </c>
      <c r="K39" s="10">
        <f t="shared" si="10"/>
        <v>55686</v>
      </c>
      <c r="L39" s="10">
        <f t="shared" si="10"/>
        <v>0</v>
      </c>
      <c r="M39" s="10">
        <f t="shared" si="10"/>
        <v>5048</v>
      </c>
      <c r="N39" s="10">
        <f t="shared" si="10"/>
        <v>244734</v>
      </c>
      <c r="O39" s="10">
        <f t="shared" si="10"/>
        <v>52333</v>
      </c>
    </row>
    <row r="40" spans="2:15" x14ac:dyDescent="0.2">
      <c r="B40" s="7" t="s">
        <v>19</v>
      </c>
      <c r="C40" s="13">
        <f>SUM(D40:O40)</f>
        <v>224129</v>
      </c>
      <c r="D40" s="13">
        <v>107218</v>
      </c>
      <c r="E40" s="13">
        <v>2330</v>
      </c>
      <c r="F40" s="13">
        <v>179</v>
      </c>
      <c r="G40" s="13">
        <v>11045</v>
      </c>
      <c r="H40" s="13">
        <v>380</v>
      </c>
      <c r="I40" s="13">
        <v>0</v>
      </c>
      <c r="J40" s="13">
        <v>0</v>
      </c>
      <c r="K40" s="13">
        <v>25086</v>
      </c>
      <c r="L40" s="13">
        <v>0</v>
      </c>
      <c r="M40" s="13">
        <v>4658</v>
      </c>
      <c r="N40" s="13">
        <v>70326</v>
      </c>
      <c r="O40" s="13">
        <v>2907</v>
      </c>
    </row>
    <row r="41" spans="2:15" x14ac:dyDescent="0.2">
      <c r="B41" s="7" t="s">
        <v>20</v>
      </c>
      <c r="C41" s="13">
        <f>SUM(D41:O41)</f>
        <v>317211</v>
      </c>
      <c r="D41" s="13">
        <v>60078</v>
      </c>
      <c r="E41" s="13">
        <v>1090</v>
      </c>
      <c r="F41" s="13">
        <v>358</v>
      </c>
      <c r="G41" s="13">
        <v>13350</v>
      </c>
      <c r="H41" s="13">
        <v>671</v>
      </c>
      <c r="I41" s="13">
        <v>0</v>
      </c>
      <c r="J41" s="13">
        <v>0</v>
      </c>
      <c r="K41" s="13">
        <v>30600</v>
      </c>
      <c r="L41" s="13">
        <v>0</v>
      </c>
      <c r="M41" s="13">
        <v>390</v>
      </c>
      <c r="N41" s="13">
        <v>161248</v>
      </c>
      <c r="O41" s="13">
        <v>49426</v>
      </c>
    </row>
    <row r="42" spans="2:15" x14ac:dyDescent="0.2">
      <c r="B42" s="7" t="s">
        <v>21</v>
      </c>
      <c r="C42" s="13">
        <f>SUM(D42:O42)</f>
        <v>30113</v>
      </c>
      <c r="D42" s="13">
        <v>16953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13160</v>
      </c>
      <c r="O42" s="13">
        <v>0</v>
      </c>
    </row>
    <row r="43" spans="2:15" ht="5.0999999999999996" customHeight="1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9" t="s">
        <v>28</v>
      </c>
      <c r="C44" s="10">
        <f>SUM(C45:C47)</f>
        <v>135359</v>
      </c>
      <c r="D44" s="10">
        <f>SUM(D45:D47)</f>
        <v>56453</v>
      </c>
      <c r="E44" s="10">
        <f t="shared" ref="E44:O44" si="11">SUM(E45:E47)</f>
        <v>105</v>
      </c>
      <c r="F44" s="10">
        <f t="shared" si="11"/>
        <v>0</v>
      </c>
      <c r="G44" s="10">
        <f t="shared" si="11"/>
        <v>25514</v>
      </c>
      <c r="H44" s="10">
        <f t="shared" si="11"/>
        <v>207</v>
      </c>
      <c r="I44" s="10">
        <f t="shared" si="11"/>
        <v>0</v>
      </c>
      <c r="J44" s="10">
        <f t="shared" si="11"/>
        <v>0</v>
      </c>
      <c r="K44" s="10">
        <f t="shared" si="11"/>
        <v>10307</v>
      </c>
      <c r="L44" s="10">
        <f t="shared" si="11"/>
        <v>0</v>
      </c>
      <c r="M44" s="10">
        <f t="shared" si="11"/>
        <v>3967</v>
      </c>
      <c r="N44" s="10">
        <f t="shared" si="11"/>
        <v>36772</v>
      </c>
      <c r="O44" s="10">
        <f t="shared" si="11"/>
        <v>2034</v>
      </c>
    </row>
    <row r="45" spans="2:15" x14ac:dyDescent="0.2">
      <c r="B45" s="7" t="s">
        <v>20</v>
      </c>
      <c r="C45" s="13">
        <f>SUM(D45:O45)</f>
        <v>78486</v>
      </c>
      <c r="D45" s="13">
        <v>23442</v>
      </c>
      <c r="E45" s="13">
        <v>105</v>
      </c>
      <c r="F45" s="13">
        <v>0</v>
      </c>
      <c r="G45" s="13">
        <v>25514</v>
      </c>
      <c r="H45" s="13">
        <v>111</v>
      </c>
      <c r="I45" s="13">
        <v>0</v>
      </c>
      <c r="J45" s="13">
        <v>0</v>
      </c>
      <c r="K45" s="13">
        <v>10307</v>
      </c>
      <c r="L45" s="13">
        <v>0</v>
      </c>
      <c r="M45" s="13">
        <v>3967</v>
      </c>
      <c r="N45" s="13">
        <v>13785</v>
      </c>
      <c r="O45" s="13">
        <v>1255</v>
      </c>
    </row>
    <row r="46" spans="2:15" x14ac:dyDescent="0.2">
      <c r="B46" s="7" t="s">
        <v>21</v>
      </c>
      <c r="C46" s="13">
        <f>SUM(D46:O46)</f>
        <v>55604</v>
      </c>
      <c r="D46" s="13">
        <v>32364</v>
      </c>
      <c r="E46" s="13">
        <v>0</v>
      </c>
      <c r="F46" s="13">
        <v>0</v>
      </c>
      <c r="G46" s="13">
        <v>0</v>
      </c>
      <c r="H46" s="13">
        <v>96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22365</v>
      </c>
      <c r="O46" s="13">
        <v>779</v>
      </c>
    </row>
    <row r="47" spans="2:15" x14ac:dyDescent="0.2">
      <c r="B47" s="7" t="s">
        <v>29</v>
      </c>
      <c r="C47" s="13">
        <f>SUM(D47:O47)</f>
        <v>1269</v>
      </c>
      <c r="D47" s="13">
        <v>647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622</v>
      </c>
      <c r="O47" s="13">
        <v>0</v>
      </c>
    </row>
    <row r="48" spans="2:15" ht="5.0999999999999996" customHeight="1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2">
      <c r="B49" s="9" t="s">
        <v>30</v>
      </c>
      <c r="C49" s="10">
        <f>SUM(C50:C53)</f>
        <v>1212154</v>
      </c>
      <c r="D49" s="10">
        <f>SUM(D50:D53)</f>
        <v>303792</v>
      </c>
      <c r="E49" s="10">
        <f t="shared" ref="E49:O49" si="12">SUM(E50:E53)</f>
        <v>5765</v>
      </c>
      <c r="F49" s="10">
        <f t="shared" si="12"/>
        <v>979</v>
      </c>
      <c r="G49" s="10">
        <f t="shared" si="12"/>
        <v>43510</v>
      </c>
      <c r="H49" s="10">
        <f t="shared" si="12"/>
        <v>3017</v>
      </c>
      <c r="I49" s="10">
        <f t="shared" si="12"/>
        <v>184</v>
      </c>
      <c r="J49" s="10">
        <f t="shared" si="12"/>
        <v>0</v>
      </c>
      <c r="K49" s="10">
        <f t="shared" si="12"/>
        <v>341265</v>
      </c>
      <c r="L49" s="10">
        <f t="shared" si="12"/>
        <v>2936</v>
      </c>
      <c r="M49" s="10">
        <f t="shared" si="12"/>
        <v>16908</v>
      </c>
      <c r="N49" s="10">
        <f t="shared" si="12"/>
        <v>413435</v>
      </c>
      <c r="O49" s="10">
        <f t="shared" si="12"/>
        <v>80363</v>
      </c>
    </row>
    <row r="50" spans="2:15" x14ac:dyDescent="0.2">
      <c r="B50" s="7" t="s">
        <v>19</v>
      </c>
      <c r="C50" s="13">
        <f>SUM(D50:O50)</f>
        <v>582071</v>
      </c>
      <c r="D50" s="13">
        <v>147814</v>
      </c>
      <c r="E50" s="13">
        <v>4779</v>
      </c>
      <c r="F50" s="13">
        <v>899</v>
      </c>
      <c r="G50" s="13">
        <v>26338</v>
      </c>
      <c r="H50" s="13">
        <v>1829</v>
      </c>
      <c r="I50" s="13">
        <v>184</v>
      </c>
      <c r="J50" s="13">
        <v>0</v>
      </c>
      <c r="K50" s="13">
        <v>129304</v>
      </c>
      <c r="L50" s="13">
        <v>2936</v>
      </c>
      <c r="M50" s="13">
        <v>13288</v>
      </c>
      <c r="N50" s="13">
        <v>220962</v>
      </c>
      <c r="O50" s="13">
        <v>33738</v>
      </c>
    </row>
    <row r="51" spans="2:15" x14ac:dyDescent="0.2">
      <c r="B51" s="7" t="s">
        <v>20</v>
      </c>
      <c r="C51" s="13">
        <f>SUM(D51:O51)</f>
        <v>164720</v>
      </c>
      <c r="D51" s="13">
        <v>53996</v>
      </c>
      <c r="E51" s="13">
        <v>633</v>
      </c>
      <c r="F51" s="13">
        <v>43</v>
      </c>
      <c r="G51" s="13">
        <v>10866</v>
      </c>
      <c r="H51" s="13">
        <v>386</v>
      </c>
      <c r="I51" s="13">
        <v>0</v>
      </c>
      <c r="J51" s="13">
        <v>0</v>
      </c>
      <c r="K51" s="13">
        <v>48285</v>
      </c>
      <c r="L51" s="13">
        <v>0</v>
      </c>
      <c r="M51" s="13">
        <v>2231</v>
      </c>
      <c r="N51" s="13">
        <v>24893</v>
      </c>
      <c r="O51" s="13">
        <v>23387</v>
      </c>
    </row>
    <row r="52" spans="2:15" x14ac:dyDescent="0.2">
      <c r="B52" s="7" t="s">
        <v>21</v>
      </c>
      <c r="C52" s="13">
        <f>SUM(D52:O52)</f>
        <v>28814</v>
      </c>
      <c r="D52" s="13">
        <v>10050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8520</v>
      </c>
      <c r="L52" s="13">
        <v>0</v>
      </c>
      <c r="M52" s="13">
        <v>0</v>
      </c>
      <c r="N52" s="13">
        <v>10244</v>
      </c>
      <c r="O52" s="13">
        <v>0</v>
      </c>
    </row>
    <row r="53" spans="2:15" x14ac:dyDescent="0.2">
      <c r="B53" s="7" t="s">
        <v>24</v>
      </c>
      <c r="C53" s="13">
        <f>SUM(D53:O53)</f>
        <v>436549</v>
      </c>
      <c r="D53" s="13">
        <v>91932</v>
      </c>
      <c r="E53" s="13">
        <v>353</v>
      </c>
      <c r="F53" s="13">
        <v>37</v>
      </c>
      <c r="G53" s="13">
        <v>6306</v>
      </c>
      <c r="H53" s="13">
        <v>802</v>
      </c>
      <c r="I53" s="13">
        <v>0</v>
      </c>
      <c r="J53" s="13">
        <v>0</v>
      </c>
      <c r="K53" s="13">
        <v>155156</v>
      </c>
      <c r="L53" s="13">
        <v>0</v>
      </c>
      <c r="M53" s="13">
        <v>1389</v>
      </c>
      <c r="N53" s="13">
        <v>157336</v>
      </c>
      <c r="O53" s="13">
        <v>23238</v>
      </c>
    </row>
    <row r="54" spans="2:15" ht="5.0999999999999996" customHeight="1" x14ac:dyDescent="0.2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5" x14ac:dyDescent="0.2">
      <c r="B55" s="9" t="s">
        <v>31</v>
      </c>
      <c r="C55" s="10">
        <f>SUM(C56:C58)</f>
        <v>903586</v>
      </c>
      <c r="D55" s="10">
        <f>SUM(D56:D58)</f>
        <v>104875</v>
      </c>
      <c r="E55" s="10">
        <f t="shared" ref="E55:O55" si="13">SUM(E56:E58)</f>
        <v>1173</v>
      </c>
      <c r="F55" s="10">
        <f t="shared" si="13"/>
        <v>123</v>
      </c>
      <c r="G55" s="10">
        <f t="shared" si="13"/>
        <v>17773</v>
      </c>
      <c r="H55" s="10">
        <f t="shared" si="13"/>
        <v>603</v>
      </c>
      <c r="I55" s="10">
        <f t="shared" si="13"/>
        <v>0</v>
      </c>
      <c r="J55" s="10">
        <f t="shared" si="13"/>
        <v>0</v>
      </c>
      <c r="K55" s="10">
        <f t="shared" si="13"/>
        <v>73036</v>
      </c>
      <c r="L55" s="10">
        <f t="shared" si="13"/>
        <v>2658</v>
      </c>
      <c r="M55" s="10">
        <f t="shared" si="13"/>
        <v>5587</v>
      </c>
      <c r="N55" s="10">
        <f t="shared" si="13"/>
        <v>658183</v>
      </c>
      <c r="O55" s="10">
        <f t="shared" si="13"/>
        <v>39575</v>
      </c>
    </row>
    <row r="56" spans="2:15" x14ac:dyDescent="0.2">
      <c r="B56" s="7" t="s">
        <v>19</v>
      </c>
      <c r="C56" s="13">
        <f>SUM(D56:O56)</f>
        <v>200733</v>
      </c>
      <c r="D56" s="13">
        <v>23991</v>
      </c>
      <c r="E56" s="13">
        <v>368</v>
      </c>
      <c r="F56" s="13">
        <v>17</v>
      </c>
      <c r="G56" s="13">
        <v>5938</v>
      </c>
      <c r="H56" s="13">
        <v>267</v>
      </c>
      <c r="I56" s="13">
        <v>0</v>
      </c>
      <c r="J56" s="13">
        <v>0</v>
      </c>
      <c r="K56" s="13">
        <v>25304</v>
      </c>
      <c r="L56" s="13">
        <v>0</v>
      </c>
      <c r="M56" s="13">
        <v>2888</v>
      </c>
      <c r="N56" s="13">
        <v>135127</v>
      </c>
      <c r="O56" s="13">
        <v>6833</v>
      </c>
    </row>
    <row r="57" spans="2:15" x14ac:dyDescent="0.2">
      <c r="B57" s="7" t="s">
        <v>20</v>
      </c>
      <c r="C57" s="13">
        <f>SUM(D57:O57)</f>
        <v>652138</v>
      </c>
      <c r="D57" s="13">
        <v>60360</v>
      </c>
      <c r="E57" s="13">
        <v>675</v>
      </c>
      <c r="F57" s="13">
        <v>87</v>
      </c>
      <c r="G57" s="13">
        <v>11428</v>
      </c>
      <c r="H57" s="13">
        <v>288</v>
      </c>
      <c r="I57" s="13">
        <v>0</v>
      </c>
      <c r="J57" s="13">
        <v>0</v>
      </c>
      <c r="K57" s="13">
        <v>43374</v>
      </c>
      <c r="L57" s="13">
        <v>2658</v>
      </c>
      <c r="M57" s="13">
        <v>2664</v>
      </c>
      <c r="N57" s="13">
        <v>498240</v>
      </c>
      <c r="O57" s="13">
        <v>32364</v>
      </c>
    </row>
    <row r="58" spans="2:15" x14ac:dyDescent="0.2">
      <c r="B58" s="7" t="s">
        <v>24</v>
      </c>
      <c r="C58" s="13">
        <f>SUM(D58:O58)</f>
        <v>50715</v>
      </c>
      <c r="D58" s="13">
        <v>20524</v>
      </c>
      <c r="E58" s="13">
        <v>130</v>
      </c>
      <c r="F58" s="13">
        <v>19</v>
      </c>
      <c r="G58" s="13">
        <v>407</v>
      </c>
      <c r="H58" s="13">
        <v>48</v>
      </c>
      <c r="I58" s="13">
        <v>0</v>
      </c>
      <c r="J58" s="13">
        <v>0</v>
      </c>
      <c r="K58" s="13">
        <v>4358</v>
      </c>
      <c r="L58" s="13">
        <v>0</v>
      </c>
      <c r="M58" s="13">
        <v>35</v>
      </c>
      <c r="N58" s="13">
        <v>24816</v>
      </c>
      <c r="O58" s="13">
        <v>378</v>
      </c>
    </row>
    <row r="59" spans="2:15" ht="5.0999999999999996" customHeight="1" x14ac:dyDescent="0.2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2:15" x14ac:dyDescent="0.2">
      <c r="B60" s="9" t="s">
        <v>32</v>
      </c>
      <c r="C60" s="10">
        <f>SUM(C61:C63)</f>
        <v>375681</v>
      </c>
      <c r="D60" s="10">
        <f>SUM(D61:D63)</f>
        <v>122512</v>
      </c>
      <c r="E60" s="10">
        <f t="shared" ref="E60:O60" si="14">SUM(E61:E63)</f>
        <v>15</v>
      </c>
      <c r="F60" s="10">
        <f t="shared" si="14"/>
        <v>0</v>
      </c>
      <c r="G60" s="10">
        <f t="shared" si="14"/>
        <v>5200</v>
      </c>
      <c r="H60" s="10">
        <f t="shared" si="14"/>
        <v>115</v>
      </c>
      <c r="I60" s="10">
        <f t="shared" si="14"/>
        <v>0</v>
      </c>
      <c r="J60" s="10">
        <f t="shared" si="14"/>
        <v>0</v>
      </c>
      <c r="K60" s="10">
        <f t="shared" si="14"/>
        <v>24072</v>
      </c>
      <c r="L60" s="10">
        <f t="shared" si="14"/>
        <v>0</v>
      </c>
      <c r="M60" s="10">
        <f t="shared" si="14"/>
        <v>15</v>
      </c>
      <c r="N60" s="10">
        <f t="shared" si="14"/>
        <v>208299</v>
      </c>
      <c r="O60" s="10">
        <f t="shared" si="14"/>
        <v>15453</v>
      </c>
    </row>
    <row r="61" spans="2:15" x14ac:dyDescent="0.2">
      <c r="B61" s="7" t="s">
        <v>20</v>
      </c>
      <c r="C61" s="13">
        <f>SUM(D61:O61)</f>
        <v>136398</v>
      </c>
      <c r="D61" s="13">
        <v>40145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21806</v>
      </c>
      <c r="L61" s="13">
        <v>0</v>
      </c>
      <c r="M61" s="13">
        <v>15</v>
      </c>
      <c r="N61" s="13">
        <v>62408</v>
      </c>
      <c r="O61" s="13">
        <v>12024</v>
      </c>
    </row>
    <row r="62" spans="2:15" x14ac:dyDescent="0.2">
      <c r="B62" s="7" t="s">
        <v>21</v>
      </c>
      <c r="C62" s="13">
        <f>SUM(D62:O62)</f>
        <v>174656</v>
      </c>
      <c r="D62" s="13">
        <v>61976</v>
      </c>
      <c r="E62" s="13">
        <v>0</v>
      </c>
      <c r="F62" s="13">
        <v>0</v>
      </c>
      <c r="G62" s="13">
        <v>171</v>
      </c>
      <c r="H62" s="13">
        <v>107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110968</v>
      </c>
      <c r="O62" s="13">
        <v>1434</v>
      </c>
    </row>
    <row r="63" spans="2:15" x14ac:dyDescent="0.2">
      <c r="B63" s="7" t="s">
        <v>24</v>
      </c>
      <c r="C63" s="13">
        <f>SUM(D63:O63)</f>
        <v>64627</v>
      </c>
      <c r="D63" s="13">
        <v>20391</v>
      </c>
      <c r="E63" s="13">
        <v>15</v>
      </c>
      <c r="F63" s="13">
        <v>0</v>
      </c>
      <c r="G63" s="13">
        <v>5029</v>
      </c>
      <c r="H63" s="13">
        <v>8</v>
      </c>
      <c r="I63" s="13">
        <v>0</v>
      </c>
      <c r="J63" s="13">
        <v>0</v>
      </c>
      <c r="K63" s="13">
        <v>2266</v>
      </c>
      <c r="L63" s="13">
        <v>0</v>
      </c>
      <c r="M63" s="13">
        <v>0</v>
      </c>
      <c r="N63" s="13">
        <v>34923</v>
      </c>
      <c r="O63" s="13">
        <v>1995</v>
      </c>
    </row>
    <row r="64" spans="2:15" ht="5.0999999999999996" customHeight="1" x14ac:dyDescent="0.2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2:15" x14ac:dyDescent="0.2">
      <c r="B65" s="9" t="s">
        <v>33</v>
      </c>
      <c r="C65" s="10">
        <f>SUM(C66:C68)</f>
        <v>1223655</v>
      </c>
      <c r="D65" s="10">
        <f>SUM(D66:D68)</f>
        <v>306161</v>
      </c>
      <c r="E65" s="10">
        <f t="shared" ref="E65:O65" si="15">SUM(E66:E68)</f>
        <v>5270</v>
      </c>
      <c r="F65" s="10">
        <f t="shared" si="15"/>
        <v>1248</v>
      </c>
      <c r="G65" s="10">
        <f t="shared" si="15"/>
        <v>56198</v>
      </c>
      <c r="H65" s="10">
        <f t="shared" si="15"/>
        <v>3584</v>
      </c>
      <c r="I65" s="10">
        <f t="shared" si="15"/>
        <v>0</v>
      </c>
      <c r="J65" s="10">
        <f t="shared" si="15"/>
        <v>7788</v>
      </c>
      <c r="K65" s="10">
        <f t="shared" si="15"/>
        <v>288002</v>
      </c>
      <c r="L65" s="10">
        <f t="shared" si="15"/>
        <v>4734</v>
      </c>
      <c r="M65" s="10">
        <f t="shared" si="15"/>
        <v>12365</v>
      </c>
      <c r="N65" s="10">
        <f t="shared" si="15"/>
        <v>487694</v>
      </c>
      <c r="O65" s="10">
        <f t="shared" si="15"/>
        <v>50611</v>
      </c>
    </row>
    <row r="66" spans="2:15" x14ac:dyDescent="0.2">
      <c r="B66" s="7" t="s">
        <v>19</v>
      </c>
      <c r="C66" s="13">
        <f>SUM(D66:O66)</f>
        <v>875157</v>
      </c>
      <c r="D66" s="13">
        <v>157812</v>
      </c>
      <c r="E66" s="13">
        <v>4302</v>
      </c>
      <c r="F66" s="13">
        <v>1121</v>
      </c>
      <c r="G66" s="13">
        <v>41773</v>
      </c>
      <c r="H66" s="13">
        <v>2970</v>
      </c>
      <c r="I66" s="13">
        <v>0</v>
      </c>
      <c r="J66" s="13">
        <v>7788</v>
      </c>
      <c r="K66" s="13">
        <v>249591</v>
      </c>
      <c r="L66" s="13">
        <v>4734</v>
      </c>
      <c r="M66" s="13">
        <v>10773</v>
      </c>
      <c r="N66" s="13">
        <v>361709</v>
      </c>
      <c r="O66" s="13">
        <v>32584</v>
      </c>
    </row>
    <row r="67" spans="2:15" x14ac:dyDescent="0.2">
      <c r="B67" s="7" t="s">
        <v>20</v>
      </c>
      <c r="C67" s="13">
        <f>SUM(D67:O67)</f>
        <v>249779</v>
      </c>
      <c r="D67" s="13">
        <v>109231</v>
      </c>
      <c r="E67" s="13">
        <v>968</v>
      </c>
      <c r="F67" s="13">
        <v>127</v>
      </c>
      <c r="G67" s="13">
        <v>14424</v>
      </c>
      <c r="H67" s="13">
        <v>612</v>
      </c>
      <c r="I67" s="13">
        <v>0</v>
      </c>
      <c r="J67" s="13">
        <v>0</v>
      </c>
      <c r="K67" s="13">
        <v>27736</v>
      </c>
      <c r="L67" s="13">
        <v>0</v>
      </c>
      <c r="M67" s="13">
        <v>1592</v>
      </c>
      <c r="N67" s="13">
        <v>80613</v>
      </c>
      <c r="O67" s="13">
        <v>14476</v>
      </c>
    </row>
    <row r="68" spans="2:15" x14ac:dyDescent="0.2">
      <c r="B68" s="7" t="s">
        <v>21</v>
      </c>
      <c r="C68" s="13">
        <f>SUM(D68:O68)</f>
        <v>98719</v>
      </c>
      <c r="D68" s="13">
        <v>39118</v>
      </c>
      <c r="E68" s="13">
        <v>0</v>
      </c>
      <c r="F68" s="13">
        <v>0</v>
      </c>
      <c r="G68" s="13">
        <v>1</v>
      </c>
      <c r="H68" s="13">
        <v>2</v>
      </c>
      <c r="I68" s="13">
        <v>0</v>
      </c>
      <c r="J68" s="13">
        <v>0</v>
      </c>
      <c r="K68" s="13">
        <v>10675</v>
      </c>
      <c r="L68" s="13">
        <v>0</v>
      </c>
      <c r="M68" s="13">
        <v>0</v>
      </c>
      <c r="N68" s="13">
        <v>45372</v>
      </c>
      <c r="O68" s="13">
        <v>3551</v>
      </c>
    </row>
    <row r="69" spans="2:15" ht="5.0999999999999996" customHeight="1" x14ac:dyDescent="0.2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2:15" x14ac:dyDescent="0.2">
      <c r="B70" s="9" t="s">
        <v>34</v>
      </c>
      <c r="C70" s="10">
        <f>SUM(C71:C73)</f>
        <v>5266754</v>
      </c>
      <c r="D70" s="10">
        <f>SUM(D71:D73)</f>
        <v>821413</v>
      </c>
      <c r="E70" s="10">
        <f t="shared" ref="E70:O70" si="16">SUM(E71:E73)</f>
        <v>38678</v>
      </c>
      <c r="F70" s="10">
        <f t="shared" si="16"/>
        <v>16</v>
      </c>
      <c r="G70" s="10">
        <f t="shared" si="16"/>
        <v>434535</v>
      </c>
      <c r="H70" s="10">
        <f t="shared" si="16"/>
        <v>3089</v>
      </c>
      <c r="I70" s="10">
        <f t="shared" si="16"/>
        <v>0</v>
      </c>
      <c r="J70" s="10">
        <f t="shared" si="16"/>
        <v>0</v>
      </c>
      <c r="K70" s="10">
        <f t="shared" si="16"/>
        <v>1783652</v>
      </c>
      <c r="L70" s="10">
        <f t="shared" si="16"/>
        <v>0</v>
      </c>
      <c r="M70" s="10">
        <f t="shared" si="16"/>
        <v>45732</v>
      </c>
      <c r="N70" s="10">
        <f t="shared" si="16"/>
        <v>1949060</v>
      </c>
      <c r="O70" s="10">
        <f t="shared" si="16"/>
        <v>190579</v>
      </c>
    </row>
    <row r="71" spans="2:15" x14ac:dyDescent="0.2">
      <c r="B71" s="7" t="s">
        <v>19</v>
      </c>
      <c r="C71" s="13">
        <f>SUM(D71:O71)</f>
        <v>3745487</v>
      </c>
      <c r="D71" s="13">
        <v>494897</v>
      </c>
      <c r="E71" s="13">
        <v>28920</v>
      </c>
      <c r="F71" s="13">
        <v>5</v>
      </c>
      <c r="G71" s="13">
        <v>315096</v>
      </c>
      <c r="H71" s="13">
        <v>1560</v>
      </c>
      <c r="I71" s="13">
        <v>0</v>
      </c>
      <c r="J71" s="13">
        <v>0</v>
      </c>
      <c r="K71" s="13">
        <v>1366053</v>
      </c>
      <c r="L71" s="13">
        <v>0</v>
      </c>
      <c r="M71" s="13">
        <v>33503</v>
      </c>
      <c r="N71" s="13">
        <v>1359366</v>
      </c>
      <c r="O71" s="13">
        <v>146087</v>
      </c>
    </row>
    <row r="72" spans="2:15" x14ac:dyDescent="0.2">
      <c r="B72" s="7" t="s">
        <v>20</v>
      </c>
      <c r="C72" s="13">
        <f>SUM(D72:O72)</f>
        <v>1103436</v>
      </c>
      <c r="D72" s="13">
        <v>195560</v>
      </c>
      <c r="E72" s="13">
        <v>7982</v>
      </c>
      <c r="F72" s="13">
        <v>11</v>
      </c>
      <c r="G72" s="13">
        <v>98444</v>
      </c>
      <c r="H72" s="13">
        <v>1353</v>
      </c>
      <c r="I72" s="13">
        <v>0</v>
      </c>
      <c r="J72" s="13">
        <v>0</v>
      </c>
      <c r="K72" s="13">
        <v>417599</v>
      </c>
      <c r="L72" s="13">
        <v>0</v>
      </c>
      <c r="M72" s="13">
        <v>12229</v>
      </c>
      <c r="N72" s="13">
        <v>348777</v>
      </c>
      <c r="O72" s="13">
        <v>21481</v>
      </c>
    </row>
    <row r="73" spans="2:15" x14ac:dyDescent="0.2">
      <c r="B73" s="7" t="s">
        <v>21</v>
      </c>
      <c r="C73" s="13">
        <f>SUM(D73:O73)</f>
        <v>417831</v>
      </c>
      <c r="D73" s="13">
        <v>130956</v>
      </c>
      <c r="E73" s="13">
        <v>1776</v>
      </c>
      <c r="F73" s="13">
        <v>0</v>
      </c>
      <c r="G73" s="13">
        <v>20995</v>
      </c>
      <c r="H73" s="13">
        <v>176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240917</v>
      </c>
      <c r="O73" s="13">
        <v>23011</v>
      </c>
    </row>
    <row r="74" spans="2:15" ht="5.0999999999999996" customHeight="1" x14ac:dyDescent="0.2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2:15" x14ac:dyDescent="0.2">
      <c r="B75" s="9" t="s">
        <v>35</v>
      </c>
      <c r="C75" s="10">
        <f>C76</f>
        <v>237520</v>
      </c>
      <c r="D75" s="10">
        <f>D76</f>
        <v>56663</v>
      </c>
      <c r="E75" s="10">
        <f t="shared" ref="E75:O75" si="17">E76</f>
        <v>1341</v>
      </c>
      <c r="F75" s="10">
        <f t="shared" si="17"/>
        <v>118</v>
      </c>
      <c r="G75" s="10">
        <f t="shared" si="17"/>
        <v>23118</v>
      </c>
      <c r="H75" s="10">
        <f t="shared" si="17"/>
        <v>369</v>
      </c>
      <c r="I75" s="10">
        <f t="shared" si="17"/>
        <v>0</v>
      </c>
      <c r="J75" s="10">
        <f t="shared" si="17"/>
        <v>0</v>
      </c>
      <c r="K75" s="10">
        <f t="shared" si="17"/>
        <v>42151</v>
      </c>
      <c r="L75" s="10">
        <f t="shared" si="17"/>
        <v>0</v>
      </c>
      <c r="M75" s="10">
        <f t="shared" si="17"/>
        <v>3779</v>
      </c>
      <c r="N75" s="10">
        <f t="shared" si="17"/>
        <v>101140</v>
      </c>
      <c r="O75" s="10">
        <f t="shared" si="17"/>
        <v>8841</v>
      </c>
    </row>
    <row r="76" spans="2:15" x14ac:dyDescent="0.2">
      <c r="B76" s="7" t="s">
        <v>19</v>
      </c>
      <c r="C76" s="13">
        <f>SUM(D76:O76)</f>
        <v>237520</v>
      </c>
      <c r="D76" s="13">
        <v>56663</v>
      </c>
      <c r="E76" s="13">
        <v>1341</v>
      </c>
      <c r="F76" s="13">
        <v>118</v>
      </c>
      <c r="G76" s="13">
        <v>23118</v>
      </c>
      <c r="H76" s="13">
        <v>369</v>
      </c>
      <c r="I76" s="13">
        <v>0</v>
      </c>
      <c r="J76" s="13">
        <v>0</v>
      </c>
      <c r="K76" s="13">
        <v>42151</v>
      </c>
      <c r="L76" s="13">
        <v>0</v>
      </c>
      <c r="M76" s="13">
        <v>3779</v>
      </c>
      <c r="N76" s="13">
        <v>101140</v>
      </c>
      <c r="O76" s="13">
        <v>8841</v>
      </c>
    </row>
    <row r="77" spans="2:15" ht="5.0999999999999996" customHeight="1" x14ac:dyDescent="0.2"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2:15" x14ac:dyDescent="0.2">
      <c r="B78" s="9" t="s">
        <v>36</v>
      </c>
      <c r="C78" s="10">
        <f>SUM(C79:C81)</f>
        <v>583491</v>
      </c>
      <c r="D78" s="10">
        <f>SUM(D79:D81)</f>
        <v>49374</v>
      </c>
      <c r="E78" s="10">
        <f t="shared" ref="E78:O78" si="18">SUM(E79:E81)</f>
        <v>1275</v>
      </c>
      <c r="F78" s="10">
        <f t="shared" si="18"/>
        <v>202</v>
      </c>
      <c r="G78" s="10">
        <f t="shared" si="18"/>
        <v>13375</v>
      </c>
      <c r="H78" s="10">
        <f t="shared" si="18"/>
        <v>162</v>
      </c>
      <c r="I78" s="10">
        <f t="shared" si="18"/>
        <v>0</v>
      </c>
      <c r="J78" s="10">
        <f t="shared" si="18"/>
        <v>0</v>
      </c>
      <c r="K78" s="10">
        <f t="shared" si="18"/>
        <v>51687</v>
      </c>
      <c r="L78" s="10">
        <f t="shared" si="18"/>
        <v>0</v>
      </c>
      <c r="M78" s="10">
        <f t="shared" si="18"/>
        <v>3243</v>
      </c>
      <c r="N78" s="10">
        <f t="shared" si="18"/>
        <v>459790</v>
      </c>
      <c r="O78" s="10">
        <f t="shared" si="18"/>
        <v>4383</v>
      </c>
    </row>
    <row r="79" spans="2:15" x14ac:dyDescent="0.2">
      <c r="B79" s="7" t="s">
        <v>19</v>
      </c>
      <c r="C79" s="13">
        <f>SUM(D79:O79)</f>
        <v>552968</v>
      </c>
      <c r="D79" s="13">
        <v>40440</v>
      </c>
      <c r="E79" s="13">
        <v>1160</v>
      </c>
      <c r="F79" s="13">
        <v>202</v>
      </c>
      <c r="G79" s="13">
        <v>10724</v>
      </c>
      <c r="H79" s="13">
        <v>162</v>
      </c>
      <c r="I79" s="13">
        <v>0</v>
      </c>
      <c r="J79" s="13">
        <v>0</v>
      </c>
      <c r="K79" s="13">
        <v>48709</v>
      </c>
      <c r="L79" s="13">
        <v>0</v>
      </c>
      <c r="M79" s="13">
        <v>3243</v>
      </c>
      <c r="N79" s="13">
        <v>444388</v>
      </c>
      <c r="O79" s="13">
        <v>3940</v>
      </c>
    </row>
    <row r="80" spans="2:15" x14ac:dyDescent="0.2">
      <c r="B80" s="7" t="s">
        <v>20</v>
      </c>
      <c r="C80" s="13">
        <f>SUM(D80:O80)</f>
        <v>19153</v>
      </c>
      <c r="D80" s="13">
        <v>5679</v>
      </c>
      <c r="E80" s="13">
        <v>115</v>
      </c>
      <c r="F80" s="13">
        <v>0</v>
      </c>
      <c r="G80" s="13">
        <v>2651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10265</v>
      </c>
      <c r="O80" s="13">
        <v>443</v>
      </c>
    </row>
    <row r="81" spans="2:15" x14ac:dyDescent="0.2">
      <c r="B81" s="7" t="s">
        <v>21</v>
      </c>
      <c r="C81" s="13">
        <f>SUM(D81:O81)</f>
        <v>11370</v>
      </c>
      <c r="D81" s="13">
        <v>3255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2978</v>
      </c>
      <c r="L81" s="13">
        <v>0</v>
      </c>
      <c r="M81" s="13">
        <v>0</v>
      </c>
      <c r="N81" s="13">
        <v>5137</v>
      </c>
      <c r="O81" s="13">
        <v>0</v>
      </c>
    </row>
    <row r="82" spans="2:15" ht="5.0999999999999996" customHeight="1" x14ac:dyDescent="0.2"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x14ac:dyDescent="0.2">
      <c r="B83" s="9" t="s">
        <v>37</v>
      </c>
      <c r="C83" s="10">
        <f>SUM(C84:C85)</f>
        <v>90058</v>
      </c>
      <c r="D83" s="10">
        <f>SUM(D84:D85)</f>
        <v>37864</v>
      </c>
      <c r="E83" s="10">
        <f t="shared" ref="E83:O83" si="19">SUM(E84:E85)</f>
        <v>168</v>
      </c>
      <c r="F83" s="10">
        <f t="shared" si="19"/>
        <v>17</v>
      </c>
      <c r="G83" s="10">
        <f t="shared" si="19"/>
        <v>3250</v>
      </c>
      <c r="H83" s="10">
        <f t="shared" si="19"/>
        <v>227</v>
      </c>
      <c r="I83" s="10">
        <f t="shared" si="19"/>
        <v>0</v>
      </c>
      <c r="J83" s="10">
        <f t="shared" si="19"/>
        <v>0</v>
      </c>
      <c r="K83" s="10">
        <f t="shared" si="19"/>
        <v>0</v>
      </c>
      <c r="L83" s="10">
        <f t="shared" si="19"/>
        <v>0</v>
      </c>
      <c r="M83" s="10">
        <f t="shared" si="19"/>
        <v>765</v>
      </c>
      <c r="N83" s="10">
        <f t="shared" si="19"/>
        <v>43931</v>
      </c>
      <c r="O83" s="10">
        <f t="shared" si="19"/>
        <v>3836</v>
      </c>
    </row>
    <row r="84" spans="2:15" x14ac:dyDescent="0.2">
      <c r="B84" s="7" t="s">
        <v>20</v>
      </c>
      <c r="C84" s="13">
        <f>SUM(D84:O84)</f>
        <v>57086</v>
      </c>
      <c r="D84" s="13">
        <v>24663</v>
      </c>
      <c r="E84" s="13">
        <v>168</v>
      </c>
      <c r="F84" s="13">
        <v>17</v>
      </c>
      <c r="G84" s="13">
        <v>3250</v>
      </c>
      <c r="H84" s="13">
        <v>212</v>
      </c>
      <c r="I84" s="13">
        <v>0</v>
      </c>
      <c r="J84" s="13">
        <v>0</v>
      </c>
      <c r="K84" s="13">
        <v>0</v>
      </c>
      <c r="L84" s="13">
        <v>0</v>
      </c>
      <c r="M84" s="13">
        <v>765</v>
      </c>
      <c r="N84" s="13">
        <v>25295</v>
      </c>
      <c r="O84" s="13">
        <v>2716</v>
      </c>
    </row>
    <row r="85" spans="2:15" x14ac:dyDescent="0.2">
      <c r="B85" s="7" t="s">
        <v>21</v>
      </c>
      <c r="C85" s="13">
        <f>SUM(D85:O85)</f>
        <v>32972</v>
      </c>
      <c r="D85" s="13">
        <v>13201</v>
      </c>
      <c r="E85" s="13">
        <v>0</v>
      </c>
      <c r="F85" s="13">
        <v>0</v>
      </c>
      <c r="G85" s="13">
        <v>0</v>
      </c>
      <c r="H85" s="13">
        <v>15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18636</v>
      </c>
      <c r="O85" s="13">
        <v>1120</v>
      </c>
    </row>
    <row r="86" spans="2:15" ht="5.0999999999999996" customHeight="1" x14ac:dyDescent="0.2"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x14ac:dyDescent="0.2">
      <c r="B87" s="9" t="s">
        <v>38</v>
      </c>
      <c r="C87" s="10">
        <f>SUM(C88:C90)</f>
        <v>418398</v>
      </c>
      <c r="D87" s="10">
        <f>SUM(D88:D90)</f>
        <v>97218</v>
      </c>
      <c r="E87" s="10">
        <f t="shared" ref="E87:O87" si="20">SUM(E88:E90)</f>
        <v>389</v>
      </c>
      <c r="F87" s="10">
        <f t="shared" si="20"/>
        <v>3</v>
      </c>
      <c r="G87" s="10">
        <f t="shared" si="20"/>
        <v>25201</v>
      </c>
      <c r="H87" s="10">
        <f t="shared" si="20"/>
        <v>416</v>
      </c>
      <c r="I87" s="10">
        <f t="shared" si="20"/>
        <v>0</v>
      </c>
      <c r="J87" s="10">
        <f t="shared" si="20"/>
        <v>0</v>
      </c>
      <c r="K87" s="10">
        <f t="shared" si="20"/>
        <v>77798</v>
      </c>
      <c r="L87" s="10">
        <f t="shared" si="20"/>
        <v>0</v>
      </c>
      <c r="M87" s="10">
        <f t="shared" si="20"/>
        <v>4659</v>
      </c>
      <c r="N87" s="10">
        <f t="shared" si="20"/>
        <v>200249</v>
      </c>
      <c r="O87" s="10">
        <f t="shared" si="20"/>
        <v>12465</v>
      </c>
    </row>
    <row r="88" spans="2:15" x14ac:dyDescent="0.2">
      <c r="B88" s="7" t="s">
        <v>19</v>
      </c>
      <c r="C88" s="13">
        <f>SUM(D88:O88)</f>
        <v>287274</v>
      </c>
      <c r="D88" s="13">
        <v>55754</v>
      </c>
      <c r="E88" s="13">
        <v>365</v>
      </c>
      <c r="F88" s="13">
        <v>2</v>
      </c>
      <c r="G88" s="13">
        <v>22514</v>
      </c>
      <c r="H88" s="13">
        <v>312</v>
      </c>
      <c r="I88" s="13">
        <v>0</v>
      </c>
      <c r="J88" s="13">
        <v>0</v>
      </c>
      <c r="K88" s="13">
        <v>77598</v>
      </c>
      <c r="L88" s="13">
        <v>0</v>
      </c>
      <c r="M88" s="13">
        <v>4659</v>
      </c>
      <c r="N88" s="13">
        <v>120087</v>
      </c>
      <c r="O88" s="13">
        <v>5983</v>
      </c>
    </row>
    <row r="89" spans="2:15" x14ac:dyDescent="0.2">
      <c r="B89" s="7" t="s">
        <v>21</v>
      </c>
      <c r="C89" s="13">
        <f>SUM(D89:O89)</f>
        <v>107640</v>
      </c>
      <c r="D89" s="13">
        <v>33920</v>
      </c>
      <c r="E89" s="13">
        <v>23</v>
      </c>
      <c r="F89" s="13">
        <v>0</v>
      </c>
      <c r="G89" s="13">
        <v>94</v>
      </c>
      <c r="H89" s="13">
        <v>104</v>
      </c>
      <c r="I89" s="13">
        <v>0</v>
      </c>
      <c r="J89" s="13">
        <v>0</v>
      </c>
      <c r="K89" s="13">
        <v>200</v>
      </c>
      <c r="L89" s="13">
        <v>0</v>
      </c>
      <c r="M89" s="13">
        <v>0</v>
      </c>
      <c r="N89" s="13">
        <v>70360</v>
      </c>
      <c r="O89" s="13">
        <v>2939</v>
      </c>
    </row>
    <row r="90" spans="2:15" x14ac:dyDescent="0.2">
      <c r="B90" s="7" t="s">
        <v>24</v>
      </c>
      <c r="C90" s="13">
        <f>SUM(D90:O90)</f>
        <v>23484</v>
      </c>
      <c r="D90" s="13">
        <v>7544</v>
      </c>
      <c r="E90" s="13">
        <v>1</v>
      </c>
      <c r="F90" s="13">
        <v>1</v>
      </c>
      <c r="G90" s="13">
        <v>2593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9802</v>
      </c>
      <c r="O90" s="13">
        <v>3543</v>
      </c>
    </row>
    <row r="91" spans="2:15" ht="5.0999999999999996" customHeight="1" x14ac:dyDescent="0.2">
      <c r="B91" s="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x14ac:dyDescent="0.2">
      <c r="B92" s="9" t="s">
        <v>39</v>
      </c>
      <c r="C92" s="10">
        <f t="shared" ref="C92:O92" si="21">SUM(C93:C93)</f>
        <v>43906</v>
      </c>
      <c r="D92" s="10">
        <f t="shared" si="21"/>
        <v>6233</v>
      </c>
      <c r="E92" s="10">
        <f t="shared" si="21"/>
        <v>14</v>
      </c>
      <c r="F92" s="10">
        <f t="shared" si="21"/>
        <v>0</v>
      </c>
      <c r="G92" s="10">
        <f t="shared" si="21"/>
        <v>1404</v>
      </c>
      <c r="H92" s="10">
        <f t="shared" si="21"/>
        <v>9</v>
      </c>
      <c r="I92" s="10">
        <f t="shared" si="21"/>
        <v>0</v>
      </c>
      <c r="J92" s="10">
        <f t="shared" si="21"/>
        <v>0</v>
      </c>
      <c r="K92" s="10">
        <f t="shared" si="21"/>
        <v>0</v>
      </c>
      <c r="L92" s="10">
        <f t="shared" si="21"/>
        <v>0</v>
      </c>
      <c r="M92" s="10">
        <f t="shared" si="21"/>
        <v>0</v>
      </c>
      <c r="N92" s="10">
        <f t="shared" si="21"/>
        <v>35671</v>
      </c>
      <c r="O92" s="10">
        <f t="shared" si="21"/>
        <v>575</v>
      </c>
    </row>
    <row r="93" spans="2:15" x14ac:dyDescent="0.2">
      <c r="B93" s="7" t="s">
        <v>24</v>
      </c>
      <c r="C93" s="13">
        <f>SUM(D93:O93)</f>
        <v>43906</v>
      </c>
      <c r="D93" s="13">
        <v>6233</v>
      </c>
      <c r="E93" s="13">
        <v>14</v>
      </c>
      <c r="F93" s="13">
        <v>0</v>
      </c>
      <c r="G93" s="13">
        <v>1404</v>
      </c>
      <c r="H93" s="13">
        <v>9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35671</v>
      </c>
      <c r="O93" s="13">
        <v>575</v>
      </c>
    </row>
    <row r="94" spans="2:15" ht="5.0999999999999996" customHeight="1" x14ac:dyDescent="0.2">
      <c r="B94" s="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x14ac:dyDescent="0.2">
      <c r="B95" s="9" t="s">
        <v>40</v>
      </c>
      <c r="C95" s="10">
        <f>SUM(C96:C97)</f>
        <v>8790</v>
      </c>
      <c r="D95" s="10">
        <f>SUM(D96:D97)</f>
        <v>1587</v>
      </c>
      <c r="E95" s="10">
        <f t="shared" ref="E95:O95" si="22">SUM(E96:E97)</f>
        <v>18</v>
      </c>
      <c r="F95" s="10">
        <f t="shared" si="22"/>
        <v>2</v>
      </c>
      <c r="G95" s="10">
        <f t="shared" si="22"/>
        <v>19</v>
      </c>
      <c r="H95" s="10">
        <f t="shared" si="22"/>
        <v>1</v>
      </c>
      <c r="I95" s="10">
        <f t="shared" si="22"/>
        <v>0</v>
      </c>
      <c r="J95" s="10">
        <f t="shared" si="22"/>
        <v>0</v>
      </c>
      <c r="K95" s="10">
        <f t="shared" si="22"/>
        <v>0</v>
      </c>
      <c r="L95" s="10">
        <f t="shared" si="22"/>
        <v>0</v>
      </c>
      <c r="M95" s="10">
        <f t="shared" si="22"/>
        <v>0</v>
      </c>
      <c r="N95" s="10">
        <f t="shared" si="22"/>
        <v>7159</v>
      </c>
      <c r="O95" s="10">
        <f t="shared" si="22"/>
        <v>4</v>
      </c>
    </row>
    <row r="96" spans="2:15" x14ac:dyDescent="0.2">
      <c r="B96" s="7" t="s">
        <v>20</v>
      </c>
      <c r="C96" s="13">
        <f>SUM(D96:O96)</f>
        <v>7430</v>
      </c>
      <c r="D96" s="13">
        <v>1119</v>
      </c>
      <c r="E96" s="13">
        <v>17</v>
      </c>
      <c r="F96" s="13">
        <v>1</v>
      </c>
      <c r="G96" s="13">
        <v>19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6274</v>
      </c>
      <c r="O96" s="13">
        <v>0</v>
      </c>
    </row>
    <row r="97" spans="2:15" x14ac:dyDescent="0.2">
      <c r="B97" s="7" t="s">
        <v>29</v>
      </c>
      <c r="C97" s="13">
        <f>SUM(D97:O97)</f>
        <v>1360</v>
      </c>
      <c r="D97" s="13">
        <v>468</v>
      </c>
      <c r="E97" s="13">
        <v>1</v>
      </c>
      <c r="F97" s="13">
        <v>1</v>
      </c>
      <c r="G97" s="13">
        <v>0</v>
      </c>
      <c r="H97" s="13">
        <v>1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885</v>
      </c>
      <c r="O97" s="13">
        <v>4</v>
      </c>
    </row>
    <row r="98" spans="2:15" ht="4.5" customHeight="1" thickBot="1" x14ac:dyDescent="0.25">
      <c r="B98" s="14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ht="4.5" customHeight="1" x14ac:dyDescent="0.2">
      <c r="B99" s="16"/>
      <c r="O99" s="17"/>
    </row>
    <row r="100" spans="2:15" x14ac:dyDescent="0.2">
      <c r="B100" s="18" t="s">
        <v>41</v>
      </c>
    </row>
    <row r="101" spans="2:15" ht="4.5" customHeight="1" x14ac:dyDescent="0.2">
      <c r="B101" s="16"/>
    </row>
    <row r="102" spans="2:15" x14ac:dyDescent="0.2">
      <c r="B102" s="18" t="s">
        <v>42</v>
      </c>
    </row>
  </sheetData>
  <mergeCells count="15">
    <mergeCell ref="G4:G5"/>
    <mergeCell ref="B4:B5"/>
    <mergeCell ref="C4:C5"/>
    <mergeCell ref="D4:D5"/>
    <mergeCell ref="E4:E5"/>
    <mergeCell ref="F4:F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2025-05-21T19:43:38Z</dcterms:created>
  <dcterms:modified xsi:type="dcterms:W3CDTF">2025-09-26T13:06:01Z</dcterms:modified>
</cp:coreProperties>
</file>