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2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J88" i="1" l="1"/>
  <c r="F88" i="1"/>
  <c r="J87" i="1"/>
  <c r="F87" i="1"/>
  <c r="J86" i="1"/>
  <c r="F86" i="1"/>
  <c r="J85" i="1"/>
  <c r="F85" i="1"/>
  <c r="J84" i="1"/>
  <c r="F84" i="1"/>
  <c r="J83" i="1"/>
  <c r="F83" i="1"/>
  <c r="I82" i="1"/>
  <c r="J82" i="1" s="1"/>
  <c r="H82" i="1"/>
  <c r="E82" i="1"/>
  <c r="F82" i="1" s="1"/>
  <c r="D82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I71" i="1"/>
  <c r="J71" i="1" s="1"/>
  <c r="H71" i="1"/>
  <c r="E71" i="1"/>
  <c r="F71" i="1" s="1"/>
  <c r="D71" i="1"/>
  <c r="J69" i="1"/>
  <c r="F69" i="1"/>
  <c r="J68" i="1"/>
  <c r="F68" i="1"/>
  <c r="J67" i="1"/>
  <c r="F67" i="1"/>
  <c r="J66" i="1"/>
  <c r="F66" i="1"/>
  <c r="J65" i="1"/>
  <c r="F65" i="1"/>
  <c r="J64" i="1"/>
  <c r="F64" i="1"/>
  <c r="I63" i="1"/>
  <c r="J63" i="1" s="1"/>
  <c r="H63" i="1"/>
  <c r="E63" i="1"/>
  <c r="F63" i="1" s="1"/>
  <c r="D63" i="1"/>
  <c r="J61" i="1"/>
  <c r="F61" i="1"/>
  <c r="J60" i="1"/>
  <c r="F60" i="1"/>
  <c r="J59" i="1"/>
  <c r="F59" i="1"/>
  <c r="J58" i="1"/>
  <c r="F58" i="1"/>
  <c r="I57" i="1"/>
  <c r="J57" i="1" s="1"/>
  <c r="H57" i="1"/>
  <c r="E57" i="1"/>
  <c r="F57" i="1" s="1"/>
  <c r="D57" i="1"/>
  <c r="J55" i="1"/>
  <c r="F55" i="1"/>
  <c r="J54" i="1"/>
  <c r="F54" i="1"/>
  <c r="J53" i="1"/>
  <c r="F53" i="1"/>
  <c r="J51" i="1"/>
  <c r="F51" i="1"/>
  <c r="J50" i="1"/>
  <c r="F50" i="1"/>
  <c r="J49" i="1"/>
  <c r="F49" i="1"/>
  <c r="J48" i="1"/>
  <c r="F48" i="1"/>
  <c r="J47" i="1"/>
  <c r="F47" i="1"/>
  <c r="I46" i="1"/>
  <c r="J46" i="1" s="1"/>
  <c r="H46" i="1"/>
  <c r="E46" i="1"/>
  <c r="F46" i="1" s="1"/>
  <c r="D46" i="1"/>
  <c r="J44" i="1"/>
  <c r="F44" i="1"/>
  <c r="J43" i="1"/>
  <c r="F43" i="1"/>
  <c r="J42" i="1"/>
  <c r="F42" i="1"/>
  <c r="J41" i="1"/>
  <c r="F41" i="1"/>
  <c r="I40" i="1"/>
  <c r="J40" i="1" s="1"/>
  <c r="H40" i="1"/>
  <c r="E40" i="1"/>
  <c r="F40" i="1" s="1"/>
  <c r="D40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I31" i="1"/>
  <c r="J31" i="1" s="1"/>
  <c r="H31" i="1"/>
  <c r="E31" i="1"/>
  <c r="F31" i="1" s="1"/>
  <c r="D31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I20" i="1"/>
  <c r="J20" i="1" s="1"/>
  <c r="H20" i="1"/>
  <c r="E20" i="1"/>
  <c r="F20" i="1" s="1"/>
  <c r="D20" i="1"/>
  <c r="J18" i="1"/>
  <c r="F18" i="1"/>
  <c r="J17" i="1"/>
  <c r="F17" i="1"/>
  <c r="J16" i="1"/>
  <c r="F16" i="1"/>
  <c r="J15" i="1"/>
  <c r="F15" i="1"/>
  <c r="J14" i="1"/>
  <c r="F14" i="1"/>
  <c r="J13" i="1"/>
  <c r="F13" i="1"/>
  <c r="I12" i="1"/>
  <c r="J12" i="1" s="1"/>
  <c r="H12" i="1"/>
  <c r="E12" i="1"/>
  <c r="F12" i="1" s="1"/>
  <c r="D12" i="1"/>
  <c r="I10" i="1"/>
  <c r="J10" i="1" s="1"/>
  <c r="H10" i="1"/>
  <c r="E10" i="1"/>
  <c r="F10" i="1" s="1"/>
  <c r="D10" i="1"/>
  <c r="G12" i="1" l="1"/>
  <c r="K12" i="1"/>
  <c r="K13" i="1"/>
  <c r="K14" i="1"/>
  <c r="K15" i="1"/>
  <c r="K16" i="1"/>
  <c r="K17" i="1"/>
  <c r="K18" i="1"/>
  <c r="G20" i="1"/>
  <c r="K20" i="1"/>
  <c r="K21" i="1"/>
  <c r="K22" i="1"/>
  <c r="K23" i="1"/>
  <c r="K24" i="1"/>
  <c r="K25" i="1"/>
  <c r="K26" i="1"/>
  <c r="K27" i="1"/>
  <c r="K28" i="1"/>
  <c r="K29" i="1"/>
  <c r="G31" i="1"/>
  <c r="K31" i="1"/>
  <c r="K32" i="1"/>
  <c r="K33" i="1"/>
  <c r="K34" i="1"/>
  <c r="K35" i="1"/>
  <c r="K36" i="1"/>
  <c r="K37" i="1"/>
  <c r="K38" i="1"/>
  <c r="G40" i="1"/>
  <c r="K40" i="1"/>
  <c r="K41" i="1"/>
  <c r="K42" i="1"/>
  <c r="K43" i="1"/>
  <c r="K44" i="1"/>
  <c r="G46" i="1"/>
  <c r="K46" i="1"/>
  <c r="K47" i="1"/>
  <c r="K48" i="1"/>
  <c r="K49" i="1"/>
  <c r="K50" i="1"/>
  <c r="K51" i="1"/>
  <c r="K53" i="1"/>
  <c r="K54" i="1"/>
  <c r="K55" i="1"/>
  <c r="G57" i="1"/>
  <c r="K57" i="1"/>
  <c r="K58" i="1"/>
  <c r="K59" i="1"/>
  <c r="K60" i="1"/>
  <c r="K61" i="1"/>
  <c r="G63" i="1"/>
  <c r="K63" i="1"/>
  <c r="K64" i="1"/>
  <c r="K65" i="1"/>
  <c r="K66" i="1"/>
  <c r="K67" i="1"/>
  <c r="K68" i="1"/>
  <c r="K69" i="1"/>
  <c r="G71" i="1"/>
  <c r="K71" i="1"/>
  <c r="K72" i="1"/>
  <c r="K73" i="1"/>
  <c r="K74" i="1"/>
  <c r="K75" i="1"/>
  <c r="K76" i="1"/>
  <c r="K77" i="1"/>
  <c r="K78" i="1"/>
  <c r="K79" i="1"/>
  <c r="K80" i="1"/>
  <c r="G82" i="1"/>
  <c r="K82" i="1"/>
  <c r="K83" i="1"/>
  <c r="K84" i="1"/>
  <c r="K85" i="1"/>
  <c r="K86" i="1"/>
  <c r="K87" i="1"/>
  <c r="K88" i="1"/>
  <c r="G13" i="1"/>
  <c r="G14" i="1"/>
  <c r="G15" i="1"/>
  <c r="G16" i="1"/>
  <c r="G17" i="1"/>
  <c r="G18" i="1"/>
  <c r="G21" i="1"/>
  <c r="G22" i="1"/>
  <c r="G23" i="1"/>
  <c r="G24" i="1"/>
  <c r="G25" i="1"/>
  <c r="G26" i="1"/>
  <c r="G27" i="1"/>
  <c r="G28" i="1"/>
  <c r="G29" i="1"/>
  <c r="G32" i="1"/>
  <c r="G33" i="1"/>
  <c r="G34" i="1"/>
  <c r="G35" i="1"/>
  <c r="G36" i="1"/>
  <c r="G37" i="1"/>
  <c r="G38" i="1"/>
  <c r="G41" i="1"/>
  <c r="G42" i="1"/>
  <c r="G43" i="1"/>
  <c r="G44" i="1"/>
  <c r="G47" i="1"/>
  <c r="G48" i="1"/>
  <c r="G49" i="1"/>
  <c r="G50" i="1"/>
  <c r="G51" i="1"/>
  <c r="G53" i="1"/>
  <c r="G54" i="1"/>
  <c r="G55" i="1"/>
  <c r="G58" i="1"/>
  <c r="G59" i="1"/>
  <c r="G60" i="1"/>
  <c r="G61" i="1"/>
  <c r="G64" i="1"/>
  <c r="G65" i="1"/>
  <c r="G66" i="1"/>
  <c r="G67" i="1"/>
  <c r="G68" i="1"/>
  <c r="G69" i="1"/>
  <c r="G72" i="1"/>
  <c r="G73" i="1"/>
  <c r="G74" i="1"/>
  <c r="G75" i="1"/>
  <c r="G76" i="1"/>
  <c r="G77" i="1"/>
  <c r="G78" i="1"/>
  <c r="G79" i="1"/>
  <c r="G80" i="1"/>
  <c r="G83" i="1"/>
  <c r="G84" i="1"/>
  <c r="G85" i="1"/>
  <c r="G86" i="1"/>
  <c r="G87" i="1"/>
  <c r="G88" i="1"/>
  <c r="K10" i="1" l="1"/>
  <c r="G10" i="1"/>
</calcChain>
</file>

<file path=xl/sharedStrings.xml><?xml version="1.0" encoding="utf-8"?>
<sst xmlns="http://schemas.openxmlformats.org/spreadsheetml/2006/main" count="96" uniqueCount="91">
  <si>
    <t>CUADRO 7.2.2. EJECUCIÓN PRESUPUESTARIA (en millones de Guaraníes) DE LOS GASTOS DE LA ADMINISTRACIÓN CENTRAL POR AÑO, SEGÚN CONCEPTO. PERIODO 2016-2017</t>
  </si>
  <si>
    <t>CONCEPTO</t>
  </si>
  <si>
    <t>EJERCICIO FISCAL 2016</t>
  </si>
  <si>
    <t>EJERCICIO FISCAL 2017</t>
  </si>
  <si>
    <t>(1)</t>
  </si>
  <si>
    <t>(2)</t>
  </si>
  <si>
    <t>(3)</t>
  </si>
  <si>
    <t>(4)</t>
  </si>
  <si>
    <t>(5)</t>
  </si>
  <si>
    <t>(6)</t>
  </si>
  <si>
    <t>(7)</t>
  </si>
  <si>
    <t>(8)</t>
  </si>
  <si>
    <t>PRESUPUESTO AJUSTADO</t>
  </si>
  <si>
    <t>EJECUCIÓN</t>
  </si>
  <si>
    <t>% EJECUCIÓN (2)/(1)</t>
  </si>
  <si>
    <t>% PARTICIPACIÓN
(2)</t>
  </si>
  <si>
    <t>% EJECUCIÓN (6)/(5)</t>
  </si>
  <si>
    <t>% PARTICIPACIÓN
(6)</t>
  </si>
  <si>
    <t>GASTO TOTAL</t>
  </si>
  <si>
    <t>SERVICIOS PERSONALES</t>
  </si>
  <si>
    <t>Remuneraciones básicas</t>
  </si>
  <si>
    <t>Remuneraciones temporales</t>
  </si>
  <si>
    <t>Asignaciones complementarias</t>
  </si>
  <si>
    <t>Personal Contratado</t>
  </si>
  <si>
    <t>Remuneraciones por servicios en el exterior</t>
  </si>
  <si>
    <t>Otros gastos de personal</t>
  </si>
  <si>
    <t>SERVICIOS NO PERSONALES</t>
  </si>
  <si>
    <t>Servicios básicos</t>
  </si>
  <si>
    <t>Transporte y almacenaje</t>
  </si>
  <si>
    <t>Pasajes y viáticos</t>
  </si>
  <si>
    <t>Gastos por servicios de aseo, mantenimiento y reparación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</si>
  <si>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</si>
  <si>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</si>
  <si>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</si>
  <si>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</si>
  <si>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</si>
  <si>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BIENES DE CONSUMO E INSUMOS</t>
  </si>
  <si>
    <t>Productos alimenticios</t>
  </si>
  <si>
    <t>Textiles y vestuarios</t>
  </si>
  <si>
    <t>Productos de papel, cartón e impresos</t>
  </si>
  <si>
    <t>Bienes de consumo de oficina e insumos</t>
  </si>
  <si>
    <t>Productos e instrumentales químicos y medicinales</t>
  </si>
  <si>
    <t>Combustibles y lubricantes</t>
  </si>
  <si>
    <t>Otros bienes de consumo</t>
  </si>
  <si>
    <t>BIENES DE CAMBIO</t>
  </si>
  <si>
    <t>Minerales</t>
  </si>
  <si>
    <t>Insumos Industriales</t>
  </si>
  <si>
    <t>Tierra, Terrenos y Edificaciones</t>
  </si>
  <si>
    <t>Otras materias primas y productos semielaborados</t>
  </si>
  <si>
    <t>INVERSIÓN FÍSICA</t>
  </si>
  <si>
    <t>Adquisición de inmuebles</t>
  </si>
  <si>
    <t>Construcciones</t>
  </si>
  <si>
    <t xml:space="preserve">Adquisición de maquinarias, equipos y herramientas mayores </t>
  </si>
  <si>
    <t>Adquisición de equipos de oficina y computación</t>
  </si>
  <si>
    <t>Adquisición de equipo militar y de seguridad</t>
  </si>
  <si>
    <t>Adquisición de semovientes</t>
  </si>
  <si>
    <t>-</t>
  </si>
  <si>
    <t>Adquisición de activos intangibles</t>
  </si>
  <si>
    <t>Estudios de proyectos de inversión</t>
  </si>
  <si>
    <t>Otros gastos de inversión y reparaciones mayores</t>
  </si>
  <si>
    <t>INVERSIÓN FINANCIERA</t>
  </si>
  <si>
    <t>Acciones y participación de capital</t>
  </si>
  <si>
    <t>Préstamos a entidades del sector público</t>
  </si>
  <si>
    <t>Préstamos al sector privado</t>
  </si>
  <si>
    <t>Adquisición de títulos y valores</t>
  </si>
  <si>
    <t>SERVICIO DE LA DEUDA PÚBLICA</t>
  </si>
  <si>
    <t>Intereses de la deuda pública interna</t>
  </si>
  <si>
    <t>Intereses de la deuda pública externa</t>
  </si>
  <si>
    <t>Amortización de la deuda pública interna</t>
  </si>
  <si>
    <t>Amortización de la deuda pública externa</t>
  </si>
  <si>
    <t>Comisiones</t>
  </si>
  <si>
    <t>Otros gastos del servicio de la deuda pública</t>
  </si>
  <si>
    <t>TRANSFERENCIAS</t>
  </si>
  <si>
    <t>Transferencias corrientes al sector público</t>
  </si>
  <si>
    <t>Transferencias a jubilados y pensionados</t>
  </si>
  <si>
    <t>Otras transferencias corrientes al sector público o privado</t>
  </si>
  <si>
    <t>Transferencias corrientes al sector privado</t>
  </si>
  <si>
    <t>Transferencias corrientes al sector externo</t>
  </si>
  <si>
    <t>Transferencias consolidables de capital al sector público</t>
  </si>
  <si>
    <t>Transferencias de capital al sector privado</t>
  </si>
  <si>
    <t>Transferencias de capital al sector externo</t>
  </si>
  <si>
    <t>Otras transferencias de capital al sector público o privado</t>
  </si>
  <si>
    <t>OTROS GASTOS</t>
  </si>
  <si>
    <t xml:space="preserve">Pago de impuestos, tasas, gastos judiciales y otros </t>
  </si>
  <si>
    <t>Devolución de impuestos y otros ingresos no tributarios</t>
  </si>
  <si>
    <t>Reservas técnicas y cambiarias</t>
  </si>
  <si>
    <t>Deudas pendientes de pago de gastos corrientes de ejercicios anteriores</t>
  </si>
  <si>
    <t>Gastos reservados</t>
  </si>
  <si>
    <t>Deudas pendientes de pago de gastos de capital de ejercicios anteriores</t>
  </si>
  <si>
    <t>Nota: El valor 0,0 representa menos de la mitad de unidad empleada.</t>
  </si>
  <si>
    <t>FUENTE: Subsecretaría de Estado de Economía. Dirección de Política Macro-Fiscal.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</si>
</sst>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#,##0;\(#,##0\)"/>
    <numFmt numFmtId="166" formatCode="#,##0.0"/>
    <numFmt numFmtId="167" formatCode="###,###;;&quot;-&quot;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17" fillId="12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7" fillId="16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7" fillId="20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4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28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168" fontId="17" fillId="32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6" fillId="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168" fontId="11" fillId="6" borderId="4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0" fillId="48" borderId="21" applyNumberFormat="0" applyAlignment="0" applyProtection="0"/>
    <xf numFmtId="168" fontId="30" fillId="48" borderId="21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168" fontId="13" fillId="7" borderId="7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1" fillId="49" borderId="22" applyNumberFormat="0" applyAlignment="0" applyProtection="0"/>
    <xf numFmtId="168" fontId="31" fillId="49" borderId="22" applyNumberFormat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168" fontId="12" fillId="0" borderId="6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0" fontId="32" fillId="0" borderId="23" applyNumberFormat="0" applyFill="0" applyAlignment="0" applyProtection="0"/>
    <xf numFmtId="168" fontId="32" fillId="0" borderId="23" applyNumberFormat="0" applyFill="0" applyAlignment="0" applyProtection="0"/>
    <xf numFmtId="169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168" fontId="17" fillId="9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168" fontId="17" fillId="13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168" fontId="17" fillId="17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1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25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168" fontId="17" fillId="29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168" fontId="9" fillId="5" borderId="4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28" fillId="39" borderId="21" applyNumberFormat="0" applyAlignment="0" applyProtection="0"/>
    <xf numFmtId="168" fontId="28" fillId="39" borderId="21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4" fillId="54" borderId="0" applyNumberFormat="0" applyFont="0" applyBorder="0" applyProtection="0"/>
    <xf numFmtId="176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68" fontId="7" fillId="3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ill="0" applyBorder="0" applyAlignment="0" applyProtection="0"/>
    <xf numFmtId="41" fontId="21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41" fontId="4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41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ill="0" applyBorder="0" applyAlignment="0" applyProtection="0"/>
    <xf numFmtId="181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9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4" fillId="0" borderId="0" applyNumberFormat="0" applyBorder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168" fontId="8" fillId="4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21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2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2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18" fillId="56" borderId="24" applyNumberFormat="0" applyFont="0" applyAlignment="0" applyProtection="0"/>
    <xf numFmtId="168" fontId="18" fillId="56" borderId="24" applyNumberFormat="0" applyFont="0" applyAlignment="0" applyProtection="0"/>
    <xf numFmtId="168" fontId="18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0" fontId="26" fillId="56" borderId="24" applyNumberFormat="0" applyFont="0" applyAlignment="0" applyProtection="0"/>
    <xf numFmtId="168" fontId="26" fillId="56" borderId="24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168" fontId="10" fillId="6" borderId="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52" fillId="48" borderId="25" applyNumberFormat="0" applyAlignment="0" applyProtection="0"/>
    <xf numFmtId="168" fontId="52" fillId="48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168" fontId="3" fillId="0" borderId="1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6" fillId="0" borderId="26" applyNumberFormat="0" applyFill="0" applyAlignment="0" applyProtection="0"/>
    <xf numFmtId="168" fontId="56" fillId="0" borderId="26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168" fontId="4" fillId="0" borderId="2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8" fillId="0" borderId="27" applyNumberFormat="0" applyFill="0" applyAlignment="0" applyProtection="0"/>
    <xf numFmtId="168" fontId="58" fillId="0" borderId="27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168" fontId="5" fillId="0" borderId="3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33" fillId="0" borderId="28" applyNumberFormat="0" applyFill="0" applyAlignment="0" applyProtection="0"/>
    <xf numFmtId="168" fontId="33" fillId="0" borderId="28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168" fontId="16" fillId="0" borderId="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  <xf numFmtId="0" fontId="59" fillId="0" borderId="29" applyNumberFormat="0" applyFill="0" applyAlignment="0" applyProtection="0"/>
    <xf numFmtId="168" fontId="59" fillId="0" borderId="29" applyNumberFormat="0" applyFill="0" applyAlignment="0" applyProtection="0"/>
  </cellStyleXfs>
  <cellXfs count="88">
    <xf numFmtId="0" fontId="0" fillId="0" borderId="0" xfId="0"/>
    <xf numFmtId="0" fontId="18" fillId="0" borderId="0" xfId="1" applyFont="1" applyFill="1"/>
    <xf numFmtId="0" fontId="19" fillId="0" borderId="0" xfId="1" applyFont="1" applyFill="1"/>
    <xf numFmtId="0" fontId="18" fillId="0" borderId="0" xfId="1" applyFont="1" applyFill="1" applyAlignment="1">
      <alignment horizontal="right"/>
    </xf>
    <xf numFmtId="0" fontId="20" fillId="0" borderId="0" xfId="0" applyFont="1" applyFill="1"/>
    <xf numFmtId="0" fontId="21" fillId="0" borderId="0" xfId="2" applyFont="1" applyFill="1" applyAlignment="1" applyProtection="1">
      <alignment horizontal="left"/>
    </xf>
    <xf numFmtId="0" fontId="22" fillId="0" borderId="0" xfId="2" applyFont="1" applyFill="1" applyAlignment="1" applyProtection="1">
      <alignment horizontal="left"/>
    </xf>
    <xf numFmtId="0" fontId="18" fillId="0" borderId="0" xfId="3" applyFont="1" applyFill="1"/>
    <xf numFmtId="0" fontId="18" fillId="0" borderId="0" xfId="3" applyFont="1" applyFill="1" applyAlignment="1">
      <alignment horizontal="right"/>
    </xf>
    <xf numFmtId="164" fontId="21" fillId="0" borderId="0" xfId="2" applyNumberFormat="1" applyFont="1" applyFill="1" applyBorder="1" applyAlignment="1" applyProtection="1">
      <alignment horizontal="left"/>
    </xf>
    <xf numFmtId="164" fontId="22" fillId="0" borderId="0" xfId="2" applyNumberFormat="1" applyFont="1" applyFill="1" applyBorder="1" applyAlignment="1" applyProtection="1">
      <alignment horizontal="left"/>
    </xf>
    <xf numFmtId="165" fontId="21" fillId="0" borderId="0" xfId="2" applyNumberFormat="1" applyFont="1" applyFill="1" applyProtection="1"/>
    <xf numFmtId="165" fontId="21" fillId="0" borderId="0" xfId="2" applyNumberFormat="1" applyFont="1" applyFill="1" applyAlignment="1" applyProtection="1">
      <alignment horizontal="right"/>
    </xf>
    <xf numFmtId="39" fontId="21" fillId="0" borderId="0" xfId="2" applyNumberFormat="1" applyFont="1" applyFill="1" applyAlignment="1" applyProtection="1">
      <alignment horizontal="right"/>
    </xf>
    <xf numFmtId="0" fontId="21" fillId="0" borderId="0" xfId="0" applyFont="1" applyFill="1"/>
    <xf numFmtId="0" fontId="18" fillId="0" borderId="0" xfId="1" applyFont="1" applyFill="1" applyAlignment="1">
      <alignment vertical="center"/>
    </xf>
    <xf numFmtId="0" fontId="21" fillId="0" borderId="15" xfId="2" quotePrefix="1" applyFont="1" applyFill="1" applyBorder="1" applyAlignment="1" applyProtection="1">
      <alignment horizontal="center"/>
    </xf>
    <xf numFmtId="0" fontId="21" fillId="0" borderId="0" xfId="2" applyFont="1" applyFill="1" applyBorder="1" applyAlignment="1" applyProtection="1">
      <alignment horizontal="left" vertical="center" indent="7"/>
    </xf>
    <xf numFmtId="0" fontId="22" fillId="0" borderId="0" xfId="2" applyFont="1" applyFill="1" applyBorder="1" applyAlignment="1" applyProtection="1">
      <alignment horizontal="left" vertical="center" indent="7"/>
    </xf>
    <xf numFmtId="0" fontId="21" fillId="0" borderId="0" xfId="2" applyFont="1" applyFill="1" applyBorder="1" applyAlignment="1" applyProtection="1">
      <alignment horizontal="center" vertical="center" wrapText="1"/>
    </xf>
    <xf numFmtId="0" fontId="21" fillId="0" borderId="0" xfId="2" applyFont="1" applyFill="1" applyBorder="1" applyAlignment="1" applyProtection="1">
      <alignment horizontal="right" vertical="center"/>
    </xf>
    <xf numFmtId="0" fontId="21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right" vertical="center" wrapText="1" indent="1"/>
    </xf>
    <xf numFmtId="0" fontId="23" fillId="33" borderId="0" xfId="2" applyFont="1" applyFill="1" applyAlignment="1">
      <alignment horizontal="left" indent="7"/>
    </xf>
    <xf numFmtId="0" fontId="24" fillId="33" borderId="0" xfId="2" applyFont="1" applyFill="1" applyAlignment="1">
      <alignment horizontal="left" indent="7"/>
    </xf>
    <xf numFmtId="3" fontId="23" fillId="33" borderId="0" xfId="2" applyNumberFormat="1" applyFont="1" applyFill="1" applyAlignment="1" applyProtection="1">
      <alignment horizontal="right" indent="2"/>
    </xf>
    <xf numFmtId="3" fontId="23" fillId="33" borderId="0" xfId="2" applyNumberFormat="1" applyFont="1" applyFill="1" applyAlignment="1" applyProtection="1">
      <alignment horizontal="right" indent="1"/>
    </xf>
    <xf numFmtId="166" fontId="23" fillId="33" borderId="0" xfId="2" applyNumberFormat="1" applyFont="1" applyFill="1" applyAlignment="1" applyProtection="1">
      <alignment horizontal="right" indent="3"/>
    </xf>
    <xf numFmtId="166" fontId="23" fillId="33" borderId="0" xfId="2" applyNumberFormat="1" applyFont="1" applyFill="1" applyAlignment="1" applyProtection="1">
      <alignment horizontal="right" indent="5"/>
    </xf>
    <xf numFmtId="166" fontId="23" fillId="33" borderId="0" xfId="2" applyNumberFormat="1" applyFont="1" applyFill="1" applyAlignment="1" applyProtection="1">
      <alignment horizontal="right" indent="4"/>
    </xf>
    <xf numFmtId="0" fontId="23" fillId="0" borderId="0" xfId="2" applyFont="1" applyFill="1" applyAlignment="1">
      <alignment horizontal="left" indent="7"/>
    </xf>
    <xf numFmtId="0" fontId="24" fillId="0" borderId="0" xfId="2" applyFont="1" applyFill="1" applyAlignment="1">
      <alignment horizontal="left" indent="7"/>
    </xf>
    <xf numFmtId="3" fontId="23" fillId="0" borderId="0" xfId="2" applyNumberFormat="1" applyFont="1" applyFill="1" applyAlignment="1" applyProtection="1">
      <alignment horizontal="right" indent="2"/>
      <protection locked="0"/>
    </xf>
    <xf numFmtId="3" fontId="23" fillId="0" borderId="0" xfId="2" applyNumberFormat="1" applyFont="1" applyFill="1" applyAlignment="1" applyProtection="1">
      <alignment horizontal="right" indent="1"/>
      <protection locked="0"/>
    </xf>
    <xf numFmtId="0" fontId="23" fillId="0" borderId="0" xfId="2" applyFont="1" applyFill="1" applyAlignment="1" applyProtection="1">
      <alignment horizontal="right" indent="3"/>
      <protection locked="0"/>
    </xf>
    <xf numFmtId="166" fontId="23" fillId="0" borderId="0" xfId="2" applyNumberFormat="1" applyFont="1" applyFill="1" applyAlignment="1" applyProtection="1">
      <alignment horizontal="right" indent="5"/>
    </xf>
    <xf numFmtId="0" fontId="23" fillId="0" borderId="0" xfId="2" applyFont="1" applyFill="1" applyAlignment="1" applyProtection="1">
      <alignment horizontal="right" indent="4"/>
      <protection locked="0"/>
    </xf>
    <xf numFmtId="166" fontId="23" fillId="0" borderId="0" xfId="2" applyNumberFormat="1" applyFont="1" applyFill="1" applyAlignment="1" applyProtection="1">
      <alignment horizontal="right" indent="4"/>
    </xf>
    <xf numFmtId="37" fontId="23" fillId="0" borderId="0" xfId="2" applyNumberFormat="1" applyFont="1" applyFill="1" applyBorder="1" applyAlignment="1" applyProtection="1">
      <alignment horizontal="left" indent="7"/>
    </xf>
    <xf numFmtId="37" fontId="24" fillId="0" borderId="0" xfId="2" applyNumberFormat="1" applyFont="1" applyFill="1" applyBorder="1" applyAlignment="1" applyProtection="1">
      <alignment horizontal="left" indent="7"/>
    </xf>
    <xf numFmtId="3" fontId="23" fillId="0" borderId="0" xfId="2" applyNumberFormat="1" applyFont="1" applyFill="1" applyAlignment="1" applyProtection="1">
      <alignment horizontal="right" indent="2"/>
    </xf>
    <xf numFmtId="3" fontId="23" fillId="0" borderId="0" xfId="2" applyNumberFormat="1" applyFont="1" applyFill="1" applyAlignment="1" applyProtection="1">
      <alignment horizontal="right" indent="1"/>
    </xf>
    <xf numFmtId="166" fontId="23" fillId="0" borderId="0" xfId="2" applyNumberFormat="1" applyFont="1" applyFill="1" applyAlignment="1" applyProtection="1">
      <alignment horizontal="right" indent="3"/>
    </xf>
    <xf numFmtId="0" fontId="25" fillId="0" borderId="0" xfId="1" applyFont="1" applyFill="1"/>
    <xf numFmtId="164" fontId="21" fillId="0" borderId="0" xfId="2" applyNumberFormat="1" applyFont="1" applyFill="1" applyBorder="1" applyAlignment="1" applyProtection="1">
      <alignment horizontal="left" indent="7"/>
    </xf>
    <xf numFmtId="164" fontId="22" fillId="0" borderId="0" xfId="2" applyNumberFormat="1" applyFont="1" applyFill="1" applyBorder="1" applyAlignment="1" applyProtection="1">
      <alignment horizontal="left" indent="7"/>
    </xf>
    <xf numFmtId="3" fontId="21" fillId="0" borderId="0" xfId="2" applyNumberFormat="1" applyFont="1" applyFill="1" applyAlignment="1" applyProtection="1">
      <alignment horizontal="right" indent="2"/>
    </xf>
    <xf numFmtId="3" fontId="21" fillId="0" borderId="0" xfId="2" applyNumberFormat="1" applyFont="1" applyFill="1" applyAlignment="1" applyProtection="1">
      <alignment horizontal="right" indent="1"/>
    </xf>
    <xf numFmtId="166" fontId="21" fillId="0" borderId="0" xfId="2" applyNumberFormat="1" applyFont="1" applyFill="1" applyAlignment="1" applyProtection="1">
      <alignment horizontal="right" indent="3"/>
    </xf>
    <xf numFmtId="166" fontId="21" fillId="0" borderId="0" xfId="2" applyNumberFormat="1" applyFont="1" applyFill="1" applyAlignment="1" applyProtection="1">
      <alignment horizontal="right" indent="5"/>
    </xf>
    <xf numFmtId="166" fontId="21" fillId="0" borderId="0" xfId="2" applyNumberFormat="1" applyFont="1" applyFill="1" applyAlignment="1" applyProtection="1">
      <alignment horizontal="right" indent="4"/>
    </xf>
    <xf numFmtId="167" fontId="21" fillId="0" borderId="0" xfId="0" applyNumberFormat="1" applyFont="1" applyFill="1" applyAlignment="1">
      <alignment horizontal="right" indent="1"/>
    </xf>
    <xf numFmtId="3" fontId="21" fillId="0" borderId="0" xfId="2" applyNumberFormat="1" applyFont="1" applyFill="1" applyBorder="1" applyAlignment="1" applyProtection="1">
      <alignment horizontal="right" indent="2"/>
    </xf>
    <xf numFmtId="3" fontId="21" fillId="0" borderId="0" xfId="2" applyNumberFormat="1" applyFont="1" applyFill="1" applyBorder="1" applyAlignment="1" applyProtection="1">
      <alignment horizontal="right" indent="1"/>
    </xf>
    <xf numFmtId="37" fontId="21" fillId="0" borderId="0" xfId="2" applyNumberFormat="1" applyFont="1" applyFill="1" applyBorder="1" applyAlignment="1" applyProtection="1">
      <alignment horizontal="left" indent="7"/>
      <protection locked="0"/>
    </xf>
    <xf numFmtId="37" fontId="22" fillId="0" borderId="0" xfId="2" applyNumberFormat="1" applyFont="1" applyFill="1" applyBorder="1" applyAlignment="1" applyProtection="1">
      <alignment horizontal="left" indent="7"/>
      <protection locked="0"/>
    </xf>
    <xf numFmtId="3" fontId="21" fillId="0" borderId="0" xfId="2" applyNumberFormat="1" applyFont="1" applyFill="1" applyAlignment="1" applyProtection="1">
      <alignment horizontal="right" indent="2"/>
      <protection locked="0"/>
    </xf>
    <xf numFmtId="3" fontId="21" fillId="0" borderId="0" xfId="2" applyNumberFormat="1" applyFont="1" applyFill="1" applyAlignment="1" applyProtection="1">
      <alignment horizontal="right" indent="1"/>
      <protection locked="0"/>
    </xf>
    <xf numFmtId="20" fontId="18" fillId="0" borderId="0" xfId="1" applyNumberFormat="1" applyFont="1" applyFill="1"/>
    <xf numFmtId="37" fontId="21" fillId="0" borderId="0" xfId="2" applyNumberFormat="1" applyFont="1" applyFill="1" applyBorder="1" applyAlignment="1" applyProtection="1">
      <alignment horizontal="left" indent="7"/>
    </xf>
    <xf numFmtId="37" fontId="22" fillId="0" borderId="0" xfId="2" applyNumberFormat="1" applyFont="1" applyFill="1" applyBorder="1" applyAlignment="1" applyProtection="1">
      <alignment horizontal="left" indent="7"/>
    </xf>
    <xf numFmtId="164" fontId="21" fillId="0" borderId="20" xfId="2" applyNumberFormat="1" applyFont="1" applyFill="1" applyBorder="1" applyAlignment="1" applyProtection="1">
      <alignment horizontal="left"/>
    </xf>
    <xf numFmtId="164" fontId="22" fillId="0" borderId="20" xfId="2" applyNumberFormat="1" applyFont="1" applyFill="1" applyBorder="1" applyAlignment="1" applyProtection="1">
      <alignment horizontal="left"/>
    </xf>
    <xf numFmtId="3" fontId="21" fillId="0" borderId="20" xfId="2" applyNumberFormat="1" applyFont="1" applyFill="1" applyBorder="1" applyProtection="1">
      <protection locked="0"/>
    </xf>
    <xf numFmtId="3" fontId="21" fillId="0" borderId="20" xfId="2" applyNumberFormat="1" applyFont="1" applyFill="1" applyBorder="1" applyAlignment="1" applyProtection="1">
      <alignment horizontal="right"/>
      <protection locked="0"/>
    </xf>
    <xf numFmtId="166" fontId="21" fillId="0" borderId="20" xfId="2" applyNumberFormat="1" applyFont="1" applyFill="1" applyBorder="1" applyAlignment="1" applyProtection="1">
      <alignment horizontal="right"/>
    </xf>
    <xf numFmtId="166" fontId="21" fillId="0" borderId="20" xfId="2" applyNumberFormat="1" applyFont="1" applyFill="1" applyBorder="1" applyAlignment="1" applyProtection="1">
      <alignment horizontal="right" indent="1"/>
    </xf>
    <xf numFmtId="3" fontId="21" fillId="0" borderId="0" xfId="2" applyNumberFormat="1" applyFont="1" applyFill="1" applyProtection="1">
      <protection locked="0"/>
    </xf>
    <xf numFmtId="3" fontId="21" fillId="0" borderId="0" xfId="2" applyNumberFormat="1" applyFont="1" applyFill="1" applyAlignment="1" applyProtection="1">
      <alignment horizontal="right"/>
      <protection locked="0"/>
    </xf>
    <xf numFmtId="166" fontId="21" fillId="0" borderId="0" xfId="2" applyNumberFormat="1" applyFont="1" applyFill="1" applyAlignment="1" applyProtection="1">
      <alignment horizontal="right"/>
    </xf>
    <xf numFmtId="0" fontId="21" fillId="0" borderId="0" xfId="4" applyFont="1" applyFill="1" applyAlignment="1" applyProtection="1">
      <alignment horizontal="left"/>
    </xf>
    <xf numFmtId="3" fontId="22" fillId="0" borderId="0" xfId="4" applyNumberFormat="1" applyFont="1" applyFill="1"/>
    <xf numFmtId="3" fontId="21" fillId="0" borderId="0" xfId="4" applyNumberFormat="1" applyFont="1" applyFill="1"/>
    <xf numFmtId="0" fontId="21" fillId="0" borderId="0" xfId="4" applyFont="1" applyFill="1" applyAlignment="1">
      <alignment horizontal="right"/>
    </xf>
    <xf numFmtId="0" fontId="21" fillId="0" borderId="0" xfId="4" applyFont="1" applyFill="1"/>
    <xf numFmtId="167" fontId="21" fillId="0" borderId="0" xfId="0" applyNumberFormat="1" applyFont="1" applyFill="1" applyAlignment="1">
      <alignment horizontal="right" indent="4"/>
    </xf>
    <xf numFmtId="0" fontId="21" fillId="0" borderId="16" xfId="2" applyFont="1" applyFill="1" applyBorder="1" applyAlignment="1" applyProtection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 applyProtection="1">
      <alignment horizontal="left" vertical="center" indent="7"/>
    </xf>
    <xf numFmtId="0" fontId="21" fillId="0" borderId="11" xfId="2" applyFont="1" applyFill="1" applyBorder="1" applyAlignment="1" applyProtection="1">
      <alignment horizontal="left" vertical="center" indent="7"/>
    </xf>
    <xf numFmtId="0" fontId="21" fillId="0" borderId="13" xfId="2" applyFont="1" applyFill="1" applyBorder="1" applyAlignment="1" applyProtection="1">
      <alignment horizontal="left" vertical="center" indent="7"/>
    </xf>
    <xf numFmtId="0" fontId="21" fillId="0" borderId="14" xfId="2" applyFont="1" applyFill="1" applyBorder="1" applyAlignment="1" applyProtection="1">
      <alignment horizontal="left" vertical="center" indent="7"/>
    </xf>
    <xf numFmtId="0" fontId="21" fillId="0" borderId="17" xfId="2" applyFont="1" applyFill="1" applyBorder="1" applyAlignment="1" applyProtection="1">
      <alignment horizontal="left" vertical="center" indent="7"/>
    </xf>
    <xf numFmtId="0" fontId="21" fillId="0" borderId="18" xfId="2" applyFont="1" applyFill="1" applyBorder="1" applyAlignment="1" applyProtection="1">
      <alignment horizontal="left" vertical="center" indent="7"/>
    </xf>
    <xf numFmtId="0" fontId="21" fillId="0" borderId="12" xfId="2" applyFont="1" applyFill="1" applyBorder="1" applyAlignment="1" applyProtection="1">
      <alignment horizontal="center" vertical="center"/>
    </xf>
    <xf numFmtId="0" fontId="21" fillId="0" borderId="19" xfId="2" applyFont="1" applyFill="1" applyBorder="1" applyAlignment="1" applyProtection="1">
      <alignment horizontal="center" vertical="center" wrapText="1"/>
    </xf>
    <xf numFmtId="0" fontId="21" fillId="0" borderId="16" xfId="2" applyFont="1" applyFill="1" applyBorder="1" applyAlignment="1" applyProtection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</cellXfs>
  <cellStyles count="42766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4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2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1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3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93"/>
  <sheetViews>
    <sheetView showGridLines="0" tabSelected="1" zoomScale="85" zoomScaleNormal="85" workbookViewId="0"/>
  </sheetViews>
  <sheetFormatPr baseColWidth="10" defaultRowHeight="15"/>
  <cols>
    <col min="1" max="1" width="3.7109375" style="4" customWidth="1"/>
    <col min="2" max="2" width="3.85546875" style="1" customWidth="1"/>
    <col min="3" max="3" width="70.85546875" style="2" customWidth="1"/>
    <col min="4" max="4" width="16.5703125" style="1" customWidth="1"/>
    <col min="5" max="5" width="14.85546875" style="3" customWidth="1"/>
    <col min="6" max="6" width="13.7109375" style="1" customWidth="1"/>
    <col min="7" max="7" width="18" style="1" customWidth="1"/>
    <col min="8" max="8" width="16.7109375" style="1" customWidth="1"/>
    <col min="9" max="9" width="13.42578125" style="3" customWidth="1"/>
    <col min="10" max="10" width="15.28515625" style="1" customWidth="1"/>
    <col min="11" max="11" width="17" style="1" customWidth="1"/>
    <col min="12" max="16384" width="11.42578125" style="1"/>
  </cols>
  <sheetData>
    <row r="2" spans="1:11">
      <c r="B2" s="5" t="s">
        <v>0</v>
      </c>
      <c r="C2" s="6"/>
      <c r="D2" s="7"/>
      <c r="E2" s="8"/>
      <c r="F2" s="7"/>
      <c r="G2" s="7"/>
      <c r="H2" s="7"/>
      <c r="I2" s="8"/>
      <c r="J2" s="7"/>
      <c r="K2" s="7"/>
    </row>
    <row r="3" spans="1:11" ht="5.0999999999999996" customHeight="1">
      <c r="B3" s="9"/>
      <c r="C3" s="10"/>
      <c r="D3" s="11"/>
      <c r="E3" s="12"/>
      <c r="F3" s="13"/>
      <c r="G3" s="13"/>
      <c r="H3" s="11"/>
      <c r="I3" s="12"/>
      <c r="J3" s="13"/>
      <c r="K3" s="13"/>
    </row>
    <row r="4" spans="1:11" s="15" customFormat="1" ht="15" customHeight="1">
      <c r="A4" s="14"/>
      <c r="B4" s="78" t="s">
        <v>1</v>
      </c>
      <c r="C4" s="79"/>
      <c r="D4" s="84" t="s">
        <v>2</v>
      </c>
      <c r="E4" s="84"/>
      <c r="F4" s="84"/>
      <c r="G4" s="84"/>
      <c r="H4" s="84" t="s">
        <v>3</v>
      </c>
      <c r="I4" s="84"/>
      <c r="J4" s="84"/>
      <c r="K4" s="84"/>
    </row>
    <row r="5" spans="1:11">
      <c r="B5" s="80"/>
      <c r="C5" s="81"/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</row>
    <row r="6" spans="1:11" ht="12.75" customHeight="1">
      <c r="B6" s="80"/>
      <c r="C6" s="81"/>
      <c r="D6" s="76" t="s">
        <v>12</v>
      </c>
      <c r="E6" s="86" t="s">
        <v>13</v>
      </c>
      <c r="F6" s="76" t="s">
        <v>14</v>
      </c>
      <c r="G6" s="76" t="s">
        <v>15</v>
      </c>
      <c r="H6" s="76" t="s">
        <v>12</v>
      </c>
      <c r="I6" s="86" t="s">
        <v>13</v>
      </c>
      <c r="J6" s="76" t="s">
        <v>16</v>
      </c>
      <c r="K6" s="76" t="s">
        <v>17</v>
      </c>
    </row>
    <row r="7" spans="1:11">
      <c r="B7" s="80"/>
      <c r="C7" s="81"/>
      <c r="D7" s="76"/>
      <c r="E7" s="86"/>
      <c r="F7" s="76"/>
      <c r="G7" s="76"/>
      <c r="H7" s="76"/>
      <c r="I7" s="86"/>
      <c r="J7" s="76"/>
      <c r="K7" s="76"/>
    </row>
    <row r="8" spans="1:11">
      <c r="B8" s="82"/>
      <c r="C8" s="83"/>
      <c r="D8" s="85"/>
      <c r="E8" s="87"/>
      <c r="F8" s="77"/>
      <c r="G8" s="85"/>
      <c r="H8" s="85"/>
      <c r="I8" s="87"/>
      <c r="J8" s="77"/>
      <c r="K8" s="77"/>
    </row>
    <row r="9" spans="1:11" ht="5.0999999999999996" customHeight="1">
      <c r="B9" s="17"/>
      <c r="C9" s="18"/>
      <c r="D9" s="19"/>
      <c r="E9" s="20"/>
      <c r="F9" s="21"/>
      <c r="G9" s="21"/>
      <c r="H9" s="19"/>
      <c r="I9" s="20"/>
      <c r="J9" s="22"/>
      <c r="K9" s="21"/>
    </row>
    <row r="10" spans="1:11" ht="15" customHeight="1">
      <c r="B10" s="23" t="s">
        <v>18</v>
      </c>
      <c r="C10" s="24"/>
      <c r="D10" s="25">
        <f>D12+D20+D31+D40+D46+D57+D63+D71+D82</f>
        <v>40843606</v>
      </c>
      <c r="E10" s="26">
        <f>E12+E20+E31+E40+E46+E57+E63+E71+E82</f>
        <v>33446910</v>
      </c>
      <c r="F10" s="27">
        <f>IFERROR((E10/D10)*100,0)</f>
        <v>81.890198431548868</v>
      </c>
      <c r="G10" s="28">
        <f>G12+G20+G31+G40+G46+G57+G63+G71+G82</f>
        <v>100</v>
      </c>
      <c r="H10" s="25">
        <f>H12+H20+H31+H40+H46+H57+H63+H71+H82</f>
        <v>42378001</v>
      </c>
      <c r="I10" s="26">
        <f>I12+I20+I31+I40+I46+I57+I63+I71+I82</f>
        <v>36311443</v>
      </c>
      <c r="J10" s="29">
        <f>IFERROR((I10/H10)*100,0)</f>
        <v>85.684652751789784</v>
      </c>
      <c r="K10" s="29">
        <f>K12+K20+K31+K40+K46+K57+K63+K71+K82</f>
        <v>99.999999999999986</v>
      </c>
    </row>
    <row r="11" spans="1:11">
      <c r="B11" s="30"/>
      <c r="C11" s="31"/>
      <c r="D11" s="32"/>
      <c r="E11" s="33"/>
      <c r="F11" s="34"/>
      <c r="G11" s="35"/>
      <c r="H11" s="32"/>
      <c r="I11" s="33"/>
      <c r="J11" s="36"/>
      <c r="K11" s="37"/>
    </row>
    <row r="12" spans="1:11" s="43" customFormat="1" ht="15" customHeight="1">
      <c r="A12" s="4"/>
      <c r="B12" s="38" t="s">
        <v>19</v>
      </c>
      <c r="C12" s="39"/>
      <c r="D12" s="40">
        <f>SUM(D13:D18)</f>
        <v>14430375</v>
      </c>
      <c r="E12" s="41">
        <f>SUM(E13:E18)</f>
        <v>13552854</v>
      </c>
      <c r="F12" s="42">
        <f>IFERROR((E12/D12)*100,0)</f>
        <v>93.918931420701128</v>
      </c>
      <c r="G12" s="35">
        <f>+E12/$E$10*100</f>
        <v>40.520496512233869</v>
      </c>
      <c r="H12" s="40">
        <f>SUM(H13:H18)</f>
        <v>15057744</v>
      </c>
      <c r="I12" s="41">
        <f>SUM(I13:I18)</f>
        <v>14326246</v>
      </c>
      <c r="J12" s="37">
        <f t="shared" ref="J12:J18" si="0">IFERROR((I12/H12)*100,0)</f>
        <v>95.142047839304482</v>
      </c>
      <c r="K12" s="37">
        <f>+I12/$I$10*100</f>
        <v>39.4538052370984</v>
      </c>
    </row>
    <row r="13" spans="1:11" ht="15" customHeight="1">
      <c r="B13" s="44"/>
      <c r="C13" s="45" t="s">
        <v>20</v>
      </c>
      <c r="D13" s="46">
        <v>9740505</v>
      </c>
      <c r="E13" s="47">
        <v>9214680</v>
      </c>
      <c r="F13" s="48">
        <f t="shared" ref="F13:F18" si="1">IFERROR((E13/D13)*100,0)</f>
        <v>94.60166593005188</v>
      </c>
      <c r="G13" s="49">
        <f t="shared" ref="G13:G18" si="2">+E13/$E$10*100</f>
        <v>27.550168311512184</v>
      </c>
      <c r="H13" s="46">
        <v>10206944</v>
      </c>
      <c r="I13" s="47">
        <v>9734063</v>
      </c>
      <c r="J13" s="50">
        <f t="shared" si="0"/>
        <v>95.367065793640094</v>
      </c>
      <c r="K13" s="50">
        <f t="shared" ref="K13:K18" si="3">+I13/$I$10*100</f>
        <v>26.807150021551056</v>
      </c>
    </row>
    <row r="14" spans="1:11" ht="15" customHeight="1">
      <c r="B14" s="44"/>
      <c r="C14" s="45" t="s">
        <v>21</v>
      </c>
      <c r="D14" s="46">
        <v>233764</v>
      </c>
      <c r="E14" s="47">
        <v>210429</v>
      </c>
      <c r="F14" s="48">
        <f t="shared" si="1"/>
        <v>90.017710169230497</v>
      </c>
      <c r="G14" s="49">
        <f>+E14/$E$10*100</f>
        <v>0.62914331996588024</v>
      </c>
      <c r="H14" s="46">
        <v>229972</v>
      </c>
      <c r="I14" s="47">
        <v>215553</v>
      </c>
      <c r="J14" s="50">
        <f t="shared" si="0"/>
        <v>93.730106273807252</v>
      </c>
      <c r="K14" s="50">
        <f t="shared" si="3"/>
        <v>0.59362278717483075</v>
      </c>
    </row>
    <row r="15" spans="1:11" ht="15" customHeight="1">
      <c r="B15" s="44"/>
      <c r="C15" s="45" t="s">
        <v>22</v>
      </c>
      <c r="D15" s="46">
        <v>1934056</v>
      </c>
      <c r="E15" s="47">
        <v>1826812</v>
      </c>
      <c r="F15" s="48">
        <f t="shared" si="1"/>
        <v>94.454969245978404</v>
      </c>
      <c r="G15" s="49">
        <f>+E15/$E$10*100</f>
        <v>5.4618259205409405</v>
      </c>
      <c r="H15" s="46">
        <v>2040688</v>
      </c>
      <c r="I15" s="47">
        <v>1972351</v>
      </c>
      <c r="J15" s="50">
        <f t="shared" si="0"/>
        <v>96.651276432262051</v>
      </c>
      <c r="K15" s="50">
        <f t="shared" si="3"/>
        <v>5.431761552412004</v>
      </c>
    </row>
    <row r="16" spans="1:11" ht="15" customHeight="1">
      <c r="B16" s="44"/>
      <c r="C16" s="45" t="s">
        <v>23</v>
      </c>
      <c r="D16" s="46">
        <v>1924457</v>
      </c>
      <c r="E16" s="47">
        <v>1771511</v>
      </c>
      <c r="F16" s="48">
        <f t="shared" si="1"/>
        <v>92.05251143569329</v>
      </c>
      <c r="G16" s="49">
        <f t="shared" si="2"/>
        <v>5.2964862822903518</v>
      </c>
      <c r="H16" s="46">
        <v>1952426</v>
      </c>
      <c r="I16" s="47">
        <v>1833601</v>
      </c>
      <c r="J16" s="50">
        <f t="shared" si="0"/>
        <v>93.913981887149632</v>
      </c>
      <c r="K16" s="50">
        <f t="shared" si="3"/>
        <v>5.0496506018777607</v>
      </c>
    </row>
    <row r="17" spans="1:12" ht="15" customHeight="1">
      <c r="B17" s="44"/>
      <c r="C17" s="45" t="s">
        <v>24</v>
      </c>
      <c r="D17" s="46">
        <v>158835</v>
      </c>
      <c r="E17" s="51">
        <v>141519</v>
      </c>
      <c r="F17" s="48">
        <f t="shared" si="1"/>
        <v>89.098120691283412</v>
      </c>
      <c r="G17" s="49">
        <f t="shared" si="2"/>
        <v>0.4231153191729819</v>
      </c>
      <c r="H17" s="52">
        <v>158835</v>
      </c>
      <c r="I17" s="53">
        <v>140273</v>
      </c>
      <c r="J17" s="50">
        <f t="shared" si="0"/>
        <v>88.313658828343875</v>
      </c>
      <c r="K17" s="50">
        <f t="shared" si="3"/>
        <v>0.38630522064353101</v>
      </c>
    </row>
    <row r="18" spans="1:12" ht="15" customHeight="1">
      <c r="B18" s="44"/>
      <c r="C18" s="45" t="s">
        <v>25</v>
      </c>
      <c r="D18" s="52">
        <v>438758</v>
      </c>
      <c r="E18" s="53">
        <v>387903</v>
      </c>
      <c r="F18" s="48">
        <f t="shared" si="1"/>
        <v>88.409328149002405</v>
      </c>
      <c r="G18" s="49">
        <f t="shared" si="2"/>
        <v>1.1597573587515257</v>
      </c>
      <c r="H18" s="52">
        <v>468879</v>
      </c>
      <c r="I18" s="53">
        <v>430405</v>
      </c>
      <c r="J18" s="50">
        <f t="shared" si="0"/>
        <v>91.79447149477798</v>
      </c>
      <c r="K18" s="50">
        <f t="shared" si="3"/>
        <v>1.1853150534392147</v>
      </c>
    </row>
    <row r="19" spans="1:12" ht="15" customHeight="1">
      <c r="B19" s="54"/>
      <c r="C19" s="55"/>
      <c r="D19" s="56"/>
      <c r="E19" s="57"/>
      <c r="F19" s="48"/>
      <c r="G19" s="49"/>
      <c r="H19" s="56"/>
      <c r="I19" s="57"/>
      <c r="J19" s="50"/>
      <c r="K19" s="50"/>
    </row>
    <row r="20" spans="1:12" s="43" customFormat="1" ht="15" customHeight="1">
      <c r="A20" s="4"/>
      <c r="B20" s="38" t="s">
        <v>26</v>
      </c>
      <c r="C20" s="39"/>
      <c r="D20" s="40">
        <f>SUM(D21:D29)</f>
        <v>2088914</v>
      </c>
      <c r="E20" s="41">
        <f>SUM(E21:E29)</f>
        <v>1517313</v>
      </c>
      <c r="F20" s="42">
        <f t="shared" ref="F20:F29" si="4">IFERROR((E20/D20)*100,0)</f>
        <v>72.636451285213283</v>
      </c>
      <c r="G20" s="35">
        <f t="shared" ref="G20:G29" si="5">+E20/$E$10*100</f>
        <v>4.5364818454081401</v>
      </c>
      <c r="H20" s="40">
        <f>SUM(H21:H29)</f>
        <v>2139666</v>
      </c>
      <c r="I20" s="41">
        <f>SUM(I21:I29)</f>
        <v>1550346</v>
      </c>
      <c r="J20" s="37">
        <f t="shared" ref="J20:J29" si="6">IFERROR((I20/H20)*100,0)</f>
        <v>72.457383535561164</v>
      </c>
      <c r="K20" s="37">
        <f>+I20/$I$10*100</f>
        <v>4.2695797024645925</v>
      </c>
    </row>
    <row r="21" spans="1:12" ht="15" customHeight="1">
      <c r="B21" s="44"/>
      <c r="C21" s="45" t="s">
        <v>27</v>
      </c>
      <c r="D21" s="56">
        <v>411740</v>
      </c>
      <c r="E21" s="57">
        <v>333744</v>
      </c>
      <c r="F21" s="48">
        <f t="shared" si="4"/>
        <v>81.05697770437655</v>
      </c>
      <c r="G21" s="49">
        <f t="shared" si="5"/>
        <v>0.99783208673088186</v>
      </c>
      <c r="H21" s="56">
        <v>371114</v>
      </c>
      <c r="I21" s="57">
        <v>204252</v>
      </c>
      <c r="J21" s="50">
        <f t="shared" si="6"/>
        <v>55.037535635950142</v>
      </c>
      <c r="K21" s="50">
        <f t="shared" ref="K21:K29" si="7">+I21/$I$10*100</f>
        <v>0.56250036661996605</v>
      </c>
    </row>
    <row r="22" spans="1:12" ht="15" customHeight="1">
      <c r="B22" s="44"/>
      <c r="C22" s="45" t="s">
        <v>28</v>
      </c>
      <c r="D22" s="56">
        <v>40127</v>
      </c>
      <c r="E22" s="57">
        <v>33046</v>
      </c>
      <c r="F22" s="48">
        <f t="shared" si="4"/>
        <v>82.353527550028659</v>
      </c>
      <c r="G22" s="49">
        <f t="shared" si="5"/>
        <v>9.8801354146018275E-2</v>
      </c>
      <c r="H22" s="56">
        <v>37985</v>
      </c>
      <c r="I22" s="57">
        <v>29177</v>
      </c>
      <c r="J22" s="50">
        <f t="shared" si="6"/>
        <v>76.811899433987094</v>
      </c>
      <c r="K22" s="50">
        <f t="shared" si="7"/>
        <v>8.0352080747658525E-2</v>
      </c>
    </row>
    <row r="23" spans="1:12" ht="15" customHeight="1">
      <c r="B23" s="44"/>
      <c r="C23" s="45" t="s">
        <v>29</v>
      </c>
      <c r="D23" s="56">
        <v>177071</v>
      </c>
      <c r="E23" s="57">
        <v>131692</v>
      </c>
      <c r="F23" s="48">
        <f t="shared" si="4"/>
        <v>74.372426879613258</v>
      </c>
      <c r="G23" s="49">
        <f t="shared" si="5"/>
        <v>0.39373442868115471</v>
      </c>
      <c r="H23" s="56">
        <v>194928</v>
      </c>
      <c r="I23" s="57">
        <v>158549</v>
      </c>
      <c r="J23" s="50">
        <f t="shared" si="6"/>
        <v>81.337211688418293</v>
      </c>
      <c r="K23" s="50">
        <f t="shared" si="7"/>
        <v>0.43663646195498207</v>
      </c>
    </row>
    <row r="24" spans="1:12" ht="15" customHeight="1">
      <c r="B24" s="44"/>
      <c r="C24" s="45" t="s">
        <v>30</v>
      </c>
      <c r="D24" s="56">
        <v>290523</v>
      </c>
      <c r="E24" s="57">
        <v>180735</v>
      </c>
      <c r="F24" s="48">
        <f t="shared" si="4"/>
        <v>62.210220877520882</v>
      </c>
      <c r="G24" s="49">
        <f t="shared" si="5"/>
        <v>0.54036381836169611</v>
      </c>
      <c r="H24" s="56">
        <v>297677</v>
      </c>
      <c r="I24" s="57">
        <v>212345</v>
      </c>
      <c r="J24" s="50">
        <f t="shared" si="6"/>
        <v>71.334029837710005</v>
      </c>
      <c r="K24" s="50">
        <f t="shared" si="7"/>
        <v>0.58478810660319946</v>
      </c>
    </row>
    <row r="25" spans="1:12" ht="15" customHeight="1">
      <c r="B25" s="44"/>
      <c r="C25" s="45" t="s">
        <v>31</v>
      </c>
      <c r="D25" s="56">
        <v>143691</v>
      </c>
      <c r="E25" s="57">
        <v>126260</v>
      </c>
      <c r="F25" s="48">
        <f t="shared" si="4"/>
        <v>87.869108016507653</v>
      </c>
      <c r="G25" s="49">
        <f t="shared" si="5"/>
        <v>0.37749376549283625</v>
      </c>
      <c r="H25" s="56">
        <v>150934</v>
      </c>
      <c r="I25" s="57">
        <v>138560</v>
      </c>
      <c r="J25" s="50">
        <f t="shared" si="6"/>
        <v>91.801714656737374</v>
      </c>
      <c r="K25" s="50">
        <f t="shared" si="7"/>
        <v>0.38158769950288118</v>
      </c>
    </row>
    <row r="26" spans="1:12" ht="15" customHeight="1">
      <c r="B26" s="44"/>
      <c r="C26" s="45" t="s">
        <v>32</v>
      </c>
      <c r="D26" s="56">
        <v>830784</v>
      </c>
      <c r="E26" s="57">
        <v>595596</v>
      </c>
      <c r="F26" s="48">
        <f t="shared" si="4"/>
        <v>71.690836607349212</v>
      </c>
      <c r="G26" s="49">
        <f t="shared" si="5"/>
        <v>1.7807205508670307</v>
      </c>
      <c r="H26" s="56">
        <v>888447</v>
      </c>
      <c r="I26" s="57">
        <v>669395</v>
      </c>
      <c r="J26" s="50">
        <f t="shared" si="6"/>
        <v>75.344393081410601</v>
      </c>
      <c r="K26" s="50">
        <f t="shared" si="7"/>
        <v>1.8434822323089721</v>
      </c>
    </row>
    <row r="27" spans="1:12" ht="15" customHeight="1">
      <c r="B27" s="44"/>
      <c r="C27" s="45" t="s">
        <v>33</v>
      </c>
      <c r="D27" s="56">
        <v>35058</v>
      </c>
      <c r="E27" s="57">
        <v>27482</v>
      </c>
      <c r="F27" s="48">
        <f t="shared" si="4"/>
        <v>78.390096411660679</v>
      </c>
      <c r="G27" s="49">
        <f t="shared" si="5"/>
        <v>8.2166035666672951E-2</v>
      </c>
      <c r="H27" s="56">
        <v>47333</v>
      </c>
      <c r="I27" s="57">
        <v>35535</v>
      </c>
      <c r="J27" s="50">
        <f t="shared" si="6"/>
        <v>75.074472355439127</v>
      </c>
      <c r="K27" s="50">
        <f t="shared" si="7"/>
        <v>9.7861712628715972E-2</v>
      </c>
    </row>
    <row r="28" spans="1:12" ht="15" customHeight="1">
      <c r="B28" s="44"/>
      <c r="C28" s="45" t="s">
        <v>34</v>
      </c>
      <c r="D28" s="56">
        <v>86646</v>
      </c>
      <c r="E28" s="57">
        <v>59428</v>
      </c>
      <c r="F28" s="48">
        <f t="shared" si="4"/>
        <v>68.587124622025257</v>
      </c>
      <c r="G28" s="49">
        <f t="shared" si="5"/>
        <v>0.17767859572080053</v>
      </c>
      <c r="H28" s="56">
        <v>79483</v>
      </c>
      <c r="I28" s="57">
        <v>54266</v>
      </c>
      <c r="J28" s="50">
        <f t="shared" si="6"/>
        <v>68.273718908445829</v>
      </c>
      <c r="K28" s="50">
        <f t="shared" si="7"/>
        <v>0.14944600246263967</v>
      </c>
      <c r="L28" s="58"/>
    </row>
    <row r="29" spans="1:12" ht="15" customHeight="1">
      <c r="B29" s="44"/>
      <c r="C29" s="45" t="s">
        <v>35</v>
      </c>
      <c r="D29" s="56">
        <v>73274</v>
      </c>
      <c r="E29" s="57">
        <v>29330</v>
      </c>
      <c r="F29" s="48">
        <f t="shared" si="4"/>
        <v>40.027840707481509</v>
      </c>
      <c r="G29" s="49">
        <f t="shared" si="5"/>
        <v>8.7691209741049311E-2</v>
      </c>
      <c r="H29" s="56">
        <v>71765</v>
      </c>
      <c r="I29" s="57">
        <v>48267</v>
      </c>
      <c r="J29" s="50">
        <f t="shared" si="6"/>
        <v>67.257019438444914</v>
      </c>
      <c r="K29" s="50">
        <f t="shared" si="7"/>
        <v>0.13292503963557714</v>
      </c>
      <c r="L29" s="58"/>
    </row>
    <row r="30" spans="1:12" ht="15" customHeight="1">
      <c r="B30" s="59"/>
      <c r="C30" s="60"/>
      <c r="D30" s="56"/>
      <c r="E30" s="57"/>
      <c r="F30" s="48"/>
      <c r="G30" s="49"/>
      <c r="H30" s="56"/>
      <c r="I30" s="57"/>
      <c r="J30" s="50"/>
      <c r="K30" s="50"/>
      <c r="L30" s="58"/>
    </row>
    <row r="31" spans="1:12" s="43" customFormat="1" ht="15" customHeight="1">
      <c r="A31" s="4"/>
      <c r="B31" s="38" t="s">
        <v>36</v>
      </c>
      <c r="C31" s="39"/>
      <c r="D31" s="40">
        <f>SUM(D32:D38)</f>
        <v>2018889</v>
      </c>
      <c r="E31" s="41">
        <f>SUM(E32:E38)</f>
        <v>1441368</v>
      </c>
      <c r="F31" s="42">
        <f t="shared" ref="F31:F38" si="8">IFERROR((E31/D31)*100,0)</f>
        <v>71.394118250186125</v>
      </c>
      <c r="G31" s="35">
        <f t="shared" ref="G31:G38" si="9">+E31/$E$10*100</f>
        <v>4.3094205114911954</v>
      </c>
      <c r="H31" s="40">
        <f>SUM(H32:H38)</f>
        <v>2023600</v>
      </c>
      <c r="I31" s="41">
        <f>SUM(I32:I38)</f>
        <v>1595865</v>
      </c>
      <c r="J31" s="37">
        <f t="shared" ref="J31:J38" si="10">IFERROR((I31/H31)*100,0)</f>
        <v>78.862670488238791</v>
      </c>
      <c r="K31" s="37">
        <f>+I31/$I$10*100</f>
        <v>4.3949368798149937</v>
      </c>
    </row>
    <row r="32" spans="1:12" ht="15" customHeight="1">
      <c r="B32" s="44"/>
      <c r="C32" s="45" t="s">
        <v>37</v>
      </c>
      <c r="D32" s="56">
        <v>296605</v>
      </c>
      <c r="E32" s="57">
        <v>199783</v>
      </c>
      <c r="F32" s="48">
        <f t="shared" si="8"/>
        <v>67.356585357630522</v>
      </c>
      <c r="G32" s="49">
        <f t="shared" si="9"/>
        <v>0.59731377278199982</v>
      </c>
      <c r="H32" s="56">
        <v>265092</v>
      </c>
      <c r="I32" s="57">
        <v>187582</v>
      </c>
      <c r="J32" s="50">
        <f t="shared" si="10"/>
        <v>70.761094261614829</v>
      </c>
      <c r="K32" s="50">
        <f t="shared" ref="K32:K38" si="11">+I32/$I$10*100</f>
        <v>0.51659197349992403</v>
      </c>
    </row>
    <row r="33" spans="1:11" ht="15" customHeight="1">
      <c r="B33" s="44"/>
      <c r="C33" s="45" t="s">
        <v>38</v>
      </c>
      <c r="D33" s="56">
        <v>20246</v>
      </c>
      <c r="E33" s="57">
        <v>14896</v>
      </c>
      <c r="F33" s="48">
        <f t="shared" si="8"/>
        <v>73.575027165859922</v>
      </c>
      <c r="G33" s="49">
        <f t="shared" si="9"/>
        <v>4.4536251629821708E-2</v>
      </c>
      <c r="H33" s="56">
        <v>24625</v>
      </c>
      <c r="I33" s="57">
        <v>17189</v>
      </c>
      <c r="J33" s="50">
        <f t="shared" si="10"/>
        <v>69.803045685279187</v>
      </c>
      <c r="K33" s="50">
        <f t="shared" si="11"/>
        <v>4.7337694621499893E-2</v>
      </c>
    </row>
    <row r="34" spans="1:11" ht="15" customHeight="1">
      <c r="B34" s="44"/>
      <c r="C34" s="45" t="s">
        <v>39</v>
      </c>
      <c r="D34" s="56">
        <v>84169</v>
      </c>
      <c r="E34" s="57">
        <v>32456</v>
      </c>
      <c r="F34" s="48">
        <f t="shared" si="8"/>
        <v>38.560515154035336</v>
      </c>
      <c r="G34" s="49">
        <f t="shared" si="9"/>
        <v>9.7037364587640521E-2</v>
      </c>
      <c r="H34" s="56">
        <v>91257</v>
      </c>
      <c r="I34" s="57">
        <v>71800</v>
      </c>
      <c r="J34" s="50">
        <f t="shared" si="10"/>
        <v>78.678895865522648</v>
      </c>
      <c r="K34" s="50">
        <f t="shared" si="11"/>
        <v>0.19773381079898145</v>
      </c>
    </row>
    <row r="35" spans="1:11" ht="15" customHeight="1">
      <c r="B35" s="44"/>
      <c r="C35" s="45" t="s">
        <v>40</v>
      </c>
      <c r="D35" s="56">
        <v>140750</v>
      </c>
      <c r="E35" s="57">
        <v>112849</v>
      </c>
      <c r="F35" s="48">
        <f t="shared" si="8"/>
        <v>80.176909413854347</v>
      </c>
      <c r="G35" s="49">
        <f t="shared" si="9"/>
        <v>0.33739738588706703</v>
      </c>
      <c r="H35" s="56">
        <v>153639</v>
      </c>
      <c r="I35" s="57">
        <v>124509</v>
      </c>
      <c r="J35" s="50">
        <f t="shared" si="10"/>
        <v>81.03997032003592</v>
      </c>
      <c r="K35" s="50">
        <f t="shared" si="11"/>
        <v>0.34289190875724768</v>
      </c>
    </row>
    <row r="36" spans="1:11" ht="15" customHeight="1">
      <c r="B36" s="44"/>
      <c r="C36" s="45" t="s">
        <v>41</v>
      </c>
      <c r="D36" s="56">
        <v>990963</v>
      </c>
      <c r="E36" s="57">
        <v>796037</v>
      </c>
      <c r="F36" s="48">
        <f t="shared" si="8"/>
        <v>80.329638947165535</v>
      </c>
      <c r="G36" s="49">
        <f t="shared" si="9"/>
        <v>2.3800016204785437</v>
      </c>
      <c r="H36" s="56">
        <v>997360</v>
      </c>
      <c r="I36" s="57">
        <v>834519</v>
      </c>
      <c r="J36" s="50">
        <f t="shared" si="10"/>
        <v>83.672796181920276</v>
      </c>
      <c r="K36" s="50">
        <f t="shared" si="11"/>
        <v>2.2982259339018833</v>
      </c>
    </row>
    <row r="37" spans="1:11" ht="15" customHeight="1">
      <c r="B37" s="44"/>
      <c r="C37" s="45" t="s">
        <v>42</v>
      </c>
      <c r="D37" s="56">
        <v>227544</v>
      </c>
      <c r="E37" s="57">
        <v>167718</v>
      </c>
      <c r="F37" s="48">
        <f t="shared" si="8"/>
        <v>73.707942200189862</v>
      </c>
      <c r="G37" s="49">
        <f t="shared" si="9"/>
        <v>0.50144542500338596</v>
      </c>
      <c r="H37" s="56">
        <v>249478</v>
      </c>
      <c r="I37" s="57">
        <v>208934</v>
      </c>
      <c r="J37" s="50">
        <f t="shared" si="10"/>
        <v>83.748466798675636</v>
      </c>
      <c r="K37" s="50">
        <f t="shared" si="11"/>
        <v>0.57539437361384949</v>
      </c>
    </row>
    <row r="38" spans="1:11" ht="15" customHeight="1">
      <c r="B38" s="44"/>
      <c r="C38" s="45" t="s">
        <v>43</v>
      </c>
      <c r="D38" s="56">
        <v>258612</v>
      </c>
      <c r="E38" s="57">
        <v>117629</v>
      </c>
      <c r="F38" s="48">
        <f t="shared" si="8"/>
        <v>45.484741620651789</v>
      </c>
      <c r="G38" s="49">
        <f t="shared" si="9"/>
        <v>0.35168869112273748</v>
      </c>
      <c r="H38" s="56">
        <v>242149</v>
      </c>
      <c r="I38" s="57">
        <v>151332</v>
      </c>
      <c r="J38" s="50">
        <f t="shared" si="10"/>
        <v>62.495405721270792</v>
      </c>
      <c r="K38" s="50">
        <f t="shared" si="11"/>
        <v>0.41676118462160816</v>
      </c>
    </row>
    <row r="39" spans="1:11" ht="15" customHeight="1">
      <c r="B39" s="54"/>
      <c r="C39" s="55"/>
      <c r="D39" s="56"/>
      <c r="E39" s="57"/>
      <c r="F39" s="48"/>
      <c r="G39" s="49"/>
      <c r="H39" s="56"/>
      <c r="I39" s="57"/>
      <c r="J39" s="50"/>
      <c r="K39" s="50"/>
    </row>
    <row r="40" spans="1:11" s="43" customFormat="1" ht="15" customHeight="1">
      <c r="A40" s="4"/>
      <c r="B40" s="38" t="s">
        <v>44</v>
      </c>
      <c r="C40" s="39"/>
      <c r="D40" s="40">
        <f>SUM(D41:D44)</f>
        <v>59329</v>
      </c>
      <c r="E40" s="41">
        <f>SUM(E41:E44)</f>
        <v>40875</v>
      </c>
      <c r="F40" s="42">
        <f>IFERROR((E40/D40)*100,0)</f>
        <v>68.89548113064437</v>
      </c>
      <c r="G40" s="35">
        <f>+E40/$E$10*100</f>
        <v>0.12220859864184763</v>
      </c>
      <c r="H40" s="40">
        <f>SUM(H41:H44)</f>
        <v>53048</v>
      </c>
      <c r="I40" s="41">
        <f>SUM(I41:I44)</f>
        <v>32562</v>
      </c>
      <c r="J40" s="37">
        <f>IFERROR((I40/H40)*100,0)</f>
        <v>61.382144472930179</v>
      </c>
      <c r="K40" s="37">
        <f>+I40/$I$10*100</f>
        <v>8.9674210964295745E-2</v>
      </c>
    </row>
    <row r="41" spans="1:11" ht="15" customHeight="1">
      <c r="B41" s="44"/>
      <c r="C41" s="45" t="s">
        <v>45</v>
      </c>
      <c r="D41" s="56">
        <v>39</v>
      </c>
      <c r="E41" s="51">
        <v>39</v>
      </c>
      <c r="F41" s="48">
        <f>IFERROR((E41/D41)*100,0)</f>
        <v>100</v>
      </c>
      <c r="G41" s="49">
        <f>+E41/$E$10*100</f>
        <v>1.166026996215794E-4</v>
      </c>
      <c r="H41" s="56">
        <v>39</v>
      </c>
      <c r="I41" s="57">
        <v>18</v>
      </c>
      <c r="J41" s="50">
        <f>IFERROR((I41/H41)*100,0)</f>
        <v>46.153846153846153</v>
      </c>
      <c r="K41" s="50">
        <f>+I41/$I$10*100</f>
        <v>4.9571150339577528E-5</v>
      </c>
    </row>
    <row r="42" spans="1:11" ht="15" customHeight="1">
      <c r="B42" s="44"/>
      <c r="C42" s="45" t="s">
        <v>46</v>
      </c>
      <c r="D42" s="56">
        <v>60</v>
      </c>
      <c r="E42" s="57">
        <v>22</v>
      </c>
      <c r="F42" s="48">
        <f>IFERROR((E42/D42)*100,0)</f>
        <v>36.666666666666664</v>
      </c>
      <c r="G42" s="49">
        <f>+E42/$E$10*100</f>
        <v>6.577588183781402E-5</v>
      </c>
      <c r="H42" s="56">
        <v>60</v>
      </c>
      <c r="I42" s="51">
        <v>0</v>
      </c>
      <c r="J42" s="75">
        <f>IFERROR((I42/H42)*100,0)</f>
        <v>0</v>
      </c>
      <c r="K42" s="50">
        <f>+I42/$I$10*100</f>
        <v>0</v>
      </c>
    </row>
    <row r="43" spans="1:11" ht="15" customHeight="1">
      <c r="B43" s="44"/>
      <c r="C43" s="45" t="s">
        <v>47</v>
      </c>
      <c r="D43" s="56">
        <v>21875</v>
      </c>
      <c r="E43" s="57">
        <v>12177</v>
      </c>
      <c r="F43" s="48">
        <f>IFERROR((E43/D43)*100,0)</f>
        <v>55.666285714285713</v>
      </c>
      <c r="G43" s="49">
        <f>+E43/$E$10*100</f>
        <v>3.6406950597230057E-2</v>
      </c>
      <c r="H43" s="56">
        <v>13075</v>
      </c>
      <c r="I43" s="57">
        <v>3355</v>
      </c>
      <c r="J43" s="50">
        <f>IFERROR((I43/H43)*100,0)</f>
        <v>25.659655831739965</v>
      </c>
      <c r="K43" s="50">
        <f>+I43/$I$10*100</f>
        <v>9.2395116327379217E-3</v>
      </c>
    </row>
    <row r="44" spans="1:11" ht="15" customHeight="1">
      <c r="B44" s="44"/>
      <c r="C44" s="45" t="s">
        <v>48</v>
      </c>
      <c r="D44" s="56">
        <v>37355</v>
      </c>
      <c r="E44" s="57">
        <v>28637</v>
      </c>
      <c r="F44" s="48">
        <f>IFERROR((E44/D44)*100,0)</f>
        <v>76.66175880069602</v>
      </c>
      <c r="G44" s="49">
        <f>+E44/$E$10*100</f>
        <v>8.5619269463158176E-2</v>
      </c>
      <c r="H44" s="56">
        <v>39874</v>
      </c>
      <c r="I44" s="57">
        <v>29189</v>
      </c>
      <c r="J44" s="50">
        <f>IFERROR((I44/H44)*100,0)</f>
        <v>73.203089732657872</v>
      </c>
      <c r="K44" s="50">
        <f>+I44/$I$10*100</f>
        <v>8.0385128181218249E-2</v>
      </c>
    </row>
    <row r="45" spans="1:11" ht="15" customHeight="1">
      <c r="B45" s="54"/>
      <c r="C45" s="55"/>
      <c r="D45" s="56"/>
      <c r="E45" s="57"/>
      <c r="F45" s="48"/>
      <c r="G45" s="49"/>
      <c r="H45" s="56"/>
      <c r="I45" s="57"/>
      <c r="J45" s="50"/>
      <c r="K45" s="50"/>
    </row>
    <row r="46" spans="1:11" s="43" customFormat="1" ht="15" customHeight="1">
      <c r="A46" s="4"/>
      <c r="B46" s="38" t="s">
        <v>49</v>
      </c>
      <c r="C46" s="39"/>
      <c r="D46" s="40">
        <f>SUM(D47:D55)</f>
        <v>5263291</v>
      </c>
      <c r="E46" s="41">
        <f>SUM(E47:E55)</f>
        <v>3300448</v>
      </c>
      <c r="F46" s="42">
        <f t="shared" ref="F46:F55" si="12">IFERROR((E46/D46)*100,0)</f>
        <v>62.706926141837869</v>
      </c>
      <c r="G46" s="35">
        <f t="shared" ref="G46:G55" si="13">+E46/$E$10*100</f>
        <v>9.8677217118113454</v>
      </c>
      <c r="H46" s="40">
        <f>SUM(H47:H55)</f>
        <v>5824103</v>
      </c>
      <c r="I46" s="33">
        <f>SUM(I47:I55)</f>
        <v>3929814</v>
      </c>
      <c r="J46" s="37">
        <f t="shared" ref="J46:J55" si="14">IFERROR((I46/H46)*100,0)</f>
        <v>67.475008597890536</v>
      </c>
      <c r="K46" s="37">
        <f t="shared" ref="K46:K51" si="15">+I46/$I$10*100</f>
        <v>10.822522255587584</v>
      </c>
    </row>
    <row r="47" spans="1:11" ht="15" customHeight="1">
      <c r="B47" s="44"/>
      <c r="C47" s="45" t="s">
        <v>50</v>
      </c>
      <c r="D47" s="56">
        <v>22225</v>
      </c>
      <c r="E47" s="57">
        <v>322</v>
      </c>
      <c r="F47" s="48">
        <f t="shared" si="12"/>
        <v>1.4488188976377954</v>
      </c>
      <c r="G47" s="49">
        <f t="shared" si="13"/>
        <v>9.6271972508073244E-4</v>
      </c>
      <c r="H47" s="56">
        <v>36702</v>
      </c>
      <c r="I47" s="57">
        <v>28255</v>
      </c>
      <c r="J47" s="50">
        <f t="shared" si="14"/>
        <v>76.984905454743611</v>
      </c>
      <c r="K47" s="50">
        <f t="shared" si="15"/>
        <v>7.7812936269153504E-2</v>
      </c>
    </row>
    <row r="48" spans="1:11" ht="15" customHeight="1">
      <c r="B48" s="44"/>
      <c r="C48" s="45" t="s">
        <v>51</v>
      </c>
      <c r="D48" s="56">
        <v>4296305</v>
      </c>
      <c r="E48" s="57">
        <v>2783976</v>
      </c>
      <c r="F48" s="48">
        <f t="shared" si="12"/>
        <v>64.799310104845915</v>
      </c>
      <c r="G48" s="49">
        <f t="shared" si="13"/>
        <v>8.3235671097868238</v>
      </c>
      <c r="H48" s="56">
        <v>4584016</v>
      </c>
      <c r="I48" s="57">
        <v>3303071</v>
      </c>
      <c r="J48" s="50">
        <f t="shared" si="14"/>
        <v>72.05627118229954</v>
      </c>
      <c r="K48" s="50">
        <f t="shared" si="15"/>
        <v>9.096501617961037</v>
      </c>
    </row>
    <row r="49" spans="1:11" ht="15" customHeight="1">
      <c r="B49" s="44"/>
      <c r="C49" s="45" t="s">
        <v>52</v>
      </c>
      <c r="D49" s="56">
        <v>360725</v>
      </c>
      <c r="E49" s="57">
        <v>213612</v>
      </c>
      <c r="F49" s="48">
        <f t="shared" si="12"/>
        <v>59.217409383879684</v>
      </c>
      <c r="G49" s="49">
        <f t="shared" si="13"/>
        <v>0.63865989414268765</v>
      </c>
      <c r="H49" s="56">
        <v>386222</v>
      </c>
      <c r="I49" s="57">
        <v>184357</v>
      </c>
      <c r="J49" s="50">
        <f t="shared" si="14"/>
        <v>47.733427924872224</v>
      </c>
      <c r="K49" s="50">
        <f t="shared" si="15"/>
        <v>0.50771047573074968</v>
      </c>
    </row>
    <row r="50" spans="1:11" ht="15" customHeight="1">
      <c r="B50" s="44"/>
      <c r="C50" s="45" t="s">
        <v>53</v>
      </c>
      <c r="D50" s="56">
        <v>287678</v>
      </c>
      <c r="E50" s="57">
        <v>132071</v>
      </c>
      <c r="F50" s="48">
        <f t="shared" si="12"/>
        <v>45.909315276107314</v>
      </c>
      <c r="G50" s="49">
        <f t="shared" si="13"/>
        <v>0.39486756773645154</v>
      </c>
      <c r="H50" s="56">
        <v>406653</v>
      </c>
      <c r="I50" s="57">
        <v>176938</v>
      </c>
      <c r="J50" s="50">
        <f t="shared" si="14"/>
        <v>43.510806510710601</v>
      </c>
      <c r="K50" s="50">
        <f t="shared" si="15"/>
        <v>0.48727889993245382</v>
      </c>
    </row>
    <row r="51" spans="1:11" ht="15" customHeight="1">
      <c r="B51" s="44"/>
      <c r="C51" s="45" t="s">
        <v>54</v>
      </c>
      <c r="D51" s="56">
        <v>84505</v>
      </c>
      <c r="E51" s="57">
        <v>74393</v>
      </c>
      <c r="F51" s="48">
        <f t="shared" si="12"/>
        <v>88.033844151233652</v>
      </c>
      <c r="G51" s="49">
        <f t="shared" si="13"/>
        <v>0.22242114443456812</v>
      </c>
      <c r="H51" s="56">
        <v>77972</v>
      </c>
      <c r="I51" s="57">
        <v>63980</v>
      </c>
      <c r="J51" s="50">
        <f t="shared" si="14"/>
        <v>82.055096701379981</v>
      </c>
      <c r="K51" s="50">
        <f t="shared" si="15"/>
        <v>0.17619789992923168</v>
      </c>
    </row>
    <row r="52" spans="1:11" ht="15" customHeight="1">
      <c r="B52" s="44"/>
      <c r="C52" s="45" t="s">
        <v>55</v>
      </c>
      <c r="D52" s="56">
        <v>75</v>
      </c>
      <c r="E52" s="51">
        <v>0</v>
      </c>
      <c r="F52" s="48" t="s">
        <v>56</v>
      </c>
      <c r="G52" s="49" t="s">
        <v>56</v>
      </c>
      <c r="H52" s="56">
        <v>75</v>
      </c>
      <c r="I52" s="51">
        <v>0</v>
      </c>
      <c r="J52" s="50" t="s">
        <v>56</v>
      </c>
      <c r="K52" s="50" t="s">
        <v>56</v>
      </c>
    </row>
    <row r="53" spans="1:11" ht="15" customHeight="1">
      <c r="B53" s="44"/>
      <c r="C53" s="45" t="s">
        <v>57</v>
      </c>
      <c r="D53" s="56">
        <v>42789</v>
      </c>
      <c r="E53" s="57">
        <v>17637</v>
      </c>
      <c r="F53" s="48">
        <f t="shared" si="12"/>
        <v>41.218537474584586</v>
      </c>
      <c r="G53" s="49">
        <f t="shared" si="13"/>
        <v>5.2731328544251173E-2</v>
      </c>
      <c r="H53" s="56">
        <v>93526</v>
      </c>
      <c r="I53" s="57">
        <v>42215</v>
      </c>
      <c r="J53" s="50">
        <f t="shared" si="14"/>
        <v>45.137181104719545</v>
      </c>
      <c r="K53" s="50">
        <f>+I53/$E$10*100</f>
        <v>0.12621494780833267</v>
      </c>
    </row>
    <row r="54" spans="1:11" ht="15" customHeight="1">
      <c r="B54" s="44"/>
      <c r="C54" s="45" t="s">
        <v>58</v>
      </c>
      <c r="D54" s="56">
        <v>79578</v>
      </c>
      <c r="E54" s="57">
        <v>36244</v>
      </c>
      <c r="F54" s="48">
        <f t="shared" si="12"/>
        <v>45.545251200080422</v>
      </c>
      <c r="G54" s="49">
        <f t="shared" si="13"/>
        <v>0.10836277551498777</v>
      </c>
      <c r="H54" s="56">
        <v>94984</v>
      </c>
      <c r="I54" s="57">
        <v>44187</v>
      </c>
      <c r="J54" s="50">
        <f t="shared" si="14"/>
        <v>46.520466604901877</v>
      </c>
      <c r="K54" s="50">
        <f>+I54/$E$10*100</f>
        <v>0.13211085867124944</v>
      </c>
    </row>
    <row r="55" spans="1:11" ht="15" customHeight="1">
      <c r="B55" s="44"/>
      <c r="C55" s="45" t="s">
        <v>59</v>
      </c>
      <c r="D55" s="56">
        <v>89411</v>
      </c>
      <c r="E55" s="57">
        <v>42193</v>
      </c>
      <c r="F55" s="48">
        <f t="shared" si="12"/>
        <v>47.189943071881537</v>
      </c>
      <c r="G55" s="49">
        <f t="shared" si="13"/>
        <v>0.12614917192649486</v>
      </c>
      <c r="H55" s="56">
        <v>143953</v>
      </c>
      <c r="I55" s="57">
        <v>86811</v>
      </c>
      <c r="J55" s="50">
        <f t="shared" si="14"/>
        <v>60.305099581113275</v>
      </c>
      <c r="K55" s="50">
        <f>+I55/$E$10*100</f>
        <v>0.25954863991920329</v>
      </c>
    </row>
    <row r="56" spans="1:11" ht="15" customHeight="1">
      <c r="B56" s="54"/>
      <c r="C56" s="55"/>
      <c r="D56" s="56"/>
      <c r="E56" s="57"/>
      <c r="F56" s="48"/>
      <c r="G56" s="49"/>
      <c r="H56" s="56"/>
      <c r="I56" s="57"/>
      <c r="J56" s="50"/>
      <c r="K56" s="50"/>
    </row>
    <row r="57" spans="1:11" s="43" customFormat="1" ht="15" customHeight="1">
      <c r="A57" s="4"/>
      <c r="B57" s="38" t="s">
        <v>60</v>
      </c>
      <c r="C57" s="39"/>
      <c r="D57" s="40">
        <f>SUM(D58:D61)</f>
        <v>1187622</v>
      </c>
      <c r="E57" s="41">
        <f>SUM(E58:E61)</f>
        <v>681914</v>
      </c>
      <c r="F57" s="42">
        <f>IFERROR((E57/D57)*100,0)</f>
        <v>57.418437853121617</v>
      </c>
      <c r="G57" s="35">
        <f>+E57/$E$10*100</f>
        <v>2.0387952130705047</v>
      </c>
      <c r="H57" s="40">
        <f>SUM(H58:H61)</f>
        <v>990205</v>
      </c>
      <c r="I57" s="41">
        <f>SUM(I58:I61)</f>
        <v>818707</v>
      </c>
      <c r="J57" s="37">
        <f>IFERROR((I57/H57)*100,0)</f>
        <v>82.680556046475232</v>
      </c>
      <c r="K57" s="37">
        <f>+I57/$I$10*100</f>
        <v>2.2546804322813609</v>
      </c>
    </row>
    <row r="58" spans="1:11" ht="15" customHeight="1">
      <c r="B58" s="44"/>
      <c r="C58" s="45" t="s">
        <v>61</v>
      </c>
      <c r="D58" s="56">
        <v>283705</v>
      </c>
      <c r="E58" s="57">
        <v>272117</v>
      </c>
      <c r="F58" s="48">
        <f>IFERROR((E58/D58)*100,0)</f>
        <v>95.915475582030624</v>
      </c>
      <c r="G58" s="49">
        <f>+E58/$E$10*100</f>
        <v>0.81357889263911076</v>
      </c>
      <c r="H58" s="56">
        <v>348676</v>
      </c>
      <c r="I58" s="57">
        <v>347140</v>
      </c>
      <c r="J58" s="50">
        <f>IFERROR((I58/H58)*100,0)</f>
        <v>99.559476419369275</v>
      </c>
      <c r="K58" s="50">
        <f>+I58/$I$10*100</f>
        <v>0.95600717382671907</v>
      </c>
    </row>
    <row r="59" spans="1:11" ht="15" customHeight="1">
      <c r="B59" s="44"/>
      <c r="C59" s="45" t="s">
        <v>62</v>
      </c>
      <c r="D59" s="56">
        <v>7150</v>
      </c>
      <c r="E59" s="57">
        <v>6799</v>
      </c>
      <c r="F59" s="48">
        <f>IFERROR((E59/D59)*100,0)</f>
        <v>95.090909090909093</v>
      </c>
      <c r="G59" s="49">
        <f>+E59/$E$10*100</f>
        <v>2.0327737300695339E-2</v>
      </c>
      <c r="H59" s="56">
        <v>42096</v>
      </c>
      <c r="I59" s="57">
        <v>40097</v>
      </c>
      <c r="J59" s="50">
        <f>IFERROR((I59/H59)*100,0)</f>
        <v>95.251330292664377</v>
      </c>
      <c r="K59" s="50">
        <f>+I59/$I$10*100</f>
        <v>0.11042524528700223</v>
      </c>
    </row>
    <row r="60" spans="1:11" ht="15" customHeight="1">
      <c r="B60" s="44"/>
      <c r="C60" s="45" t="s">
        <v>63</v>
      </c>
      <c r="D60" s="56">
        <v>96767</v>
      </c>
      <c r="E60" s="57">
        <v>52998</v>
      </c>
      <c r="F60" s="48">
        <f>IFERROR((E60/D60)*100,0)</f>
        <v>54.768671137887914</v>
      </c>
      <c r="G60" s="49">
        <f>+E60/$E$10*100</f>
        <v>0.15845409934729396</v>
      </c>
      <c r="H60" s="56">
        <v>98197</v>
      </c>
      <c r="I60" s="57">
        <v>31470</v>
      </c>
      <c r="J60" s="50">
        <f>IFERROR((I60/H60)*100,0)</f>
        <v>32.047822234895165</v>
      </c>
      <c r="K60" s="50">
        <f>+I60/$I$10*100</f>
        <v>8.6666894510361372E-2</v>
      </c>
    </row>
    <row r="61" spans="1:11" ht="15" customHeight="1">
      <c r="B61" s="44"/>
      <c r="C61" s="45" t="s">
        <v>64</v>
      </c>
      <c r="D61" s="56">
        <v>800000</v>
      </c>
      <c r="E61" s="57">
        <v>350000</v>
      </c>
      <c r="F61" s="48">
        <f>IFERROR((E61/D61)*100,0)</f>
        <v>43.75</v>
      </c>
      <c r="G61" s="49">
        <f>+E61/$E$10*100</f>
        <v>1.0464344837834048</v>
      </c>
      <c r="H61" s="56">
        <v>501236</v>
      </c>
      <c r="I61" s="57">
        <v>400000</v>
      </c>
      <c r="J61" s="50">
        <f>IFERROR((I61/H61)*100,0)</f>
        <v>79.802727657231316</v>
      </c>
      <c r="K61" s="50">
        <f>+I61/$I$10*100</f>
        <v>1.1015811186572784</v>
      </c>
    </row>
    <row r="62" spans="1:11" ht="15" customHeight="1">
      <c r="B62" s="54"/>
      <c r="C62" s="55"/>
      <c r="D62" s="56"/>
      <c r="E62" s="57"/>
      <c r="F62" s="48"/>
      <c r="G62" s="49"/>
      <c r="H62" s="56"/>
      <c r="I62" s="57"/>
      <c r="J62" s="50"/>
      <c r="K62" s="50"/>
    </row>
    <row r="63" spans="1:11" s="43" customFormat="1" ht="15" customHeight="1">
      <c r="A63" s="4"/>
      <c r="B63" s="38" t="s">
        <v>65</v>
      </c>
      <c r="C63" s="39"/>
      <c r="D63" s="40">
        <f>SUM(D64:D69)</f>
        <v>3557011</v>
      </c>
      <c r="E63" s="41">
        <f>SUM(E64:E69)</f>
        <v>3197662</v>
      </c>
      <c r="F63" s="42">
        <f t="shared" ref="F63:F69" si="16">IFERROR((E63/D63)*100,0)</f>
        <v>89.897444792833085</v>
      </c>
      <c r="G63" s="35">
        <f t="shared" ref="G63:G69" si="17">+E63/$E$10*100</f>
        <v>9.5604108122394553</v>
      </c>
      <c r="H63" s="40">
        <f>SUM(H64:H69)</f>
        <v>3488744</v>
      </c>
      <c r="I63" s="41">
        <f>SUM(I64:I69)</f>
        <v>3202520</v>
      </c>
      <c r="J63" s="37">
        <f t="shared" ref="J63:J69" si="18">IFERROR((I63/H63)*100,0)</f>
        <v>91.795786678529581</v>
      </c>
      <c r="K63" s="37">
        <f>+I63/$I$10*100</f>
        <v>8.8195889103057681</v>
      </c>
    </row>
    <row r="64" spans="1:11" ht="15" customHeight="1">
      <c r="B64" s="44"/>
      <c r="C64" s="45" t="s">
        <v>66</v>
      </c>
      <c r="D64" s="46">
        <v>262206</v>
      </c>
      <c r="E64" s="47">
        <v>249373</v>
      </c>
      <c r="F64" s="48">
        <f t="shared" si="16"/>
        <v>95.105756542565771</v>
      </c>
      <c r="G64" s="49">
        <f t="shared" si="17"/>
        <v>0.74557859007005434</v>
      </c>
      <c r="H64" s="46">
        <v>200226</v>
      </c>
      <c r="I64" s="47">
        <v>197217</v>
      </c>
      <c r="J64" s="50">
        <f t="shared" si="18"/>
        <v>98.497198166072337</v>
      </c>
      <c r="K64" s="50">
        <f t="shared" ref="K64:K69" si="19">+I64/$I$10*100</f>
        <v>0.54312630869558121</v>
      </c>
    </row>
    <row r="65" spans="1:11" ht="15" customHeight="1">
      <c r="B65" s="44"/>
      <c r="C65" s="45" t="s">
        <v>67</v>
      </c>
      <c r="D65" s="46">
        <v>1102690</v>
      </c>
      <c r="E65" s="47">
        <v>902071</v>
      </c>
      <c r="F65" s="48">
        <f t="shared" si="16"/>
        <v>81.806400710988584</v>
      </c>
      <c r="G65" s="49">
        <f t="shared" si="17"/>
        <v>2.6970234320599422</v>
      </c>
      <c r="H65" s="46">
        <v>1158690</v>
      </c>
      <c r="I65" s="47">
        <v>1079150</v>
      </c>
      <c r="J65" s="50">
        <f t="shared" si="18"/>
        <v>93.135351129292559</v>
      </c>
      <c r="K65" s="50">
        <f t="shared" si="19"/>
        <v>2.9719281604975047</v>
      </c>
    </row>
    <row r="66" spans="1:11" ht="15" customHeight="1">
      <c r="B66" s="44"/>
      <c r="C66" s="45" t="s">
        <v>68</v>
      </c>
      <c r="D66" s="46">
        <v>984205</v>
      </c>
      <c r="E66" s="47">
        <v>979568</v>
      </c>
      <c r="F66" s="48">
        <f t="shared" si="16"/>
        <v>99.528858317118889</v>
      </c>
      <c r="G66" s="49">
        <f t="shared" si="17"/>
        <v>2.9287249554592636</v>
      </c>
      <c r="H66" s="46">
        <v>908955</v>
      </c>
      <c r="I66" s="47">
        <v>901144</v>
      </c>
      <c r="J66" s="50">
        <f t="shared" si="18"/>
        <v>99.140661528898562</v>
      </c>
      <c r="K66" s="50">
        <f t="shared" si="19"/>
        <v>2.481708038978236</v>
      </c>
    </row>
    <row r="67" spans="1:11" ht="15" customHeight="1">
      <c r="B67" s="44"/>
      <c r="C67" s="45" t="s">
        <v>69</v>
      </c>
      <c r="D67" s="46">
        <v>1169899</v>
      </c>
      <c r="E67" s="47">
        <v>1030728</v>
      </c>
      <c r="F67" s="48">
        <f t="shared" si="16"/>
        <v>88.104015816749992</v>
      </c>
      <c r="G67" s="49">
        <f t="shared" si="17"/>
        <v>3.0816837788602895</v>
      </c>
      <c r="H67" s="46">
        <v>1176955</v>
      </c>
      <c r="I67" s="47">
        <v>994294</v>
      </c>
      <c r="J67" s="50">
        <f t="shared" si="18"/>
        <v>84.480205275477829</v>
      </c>
      <c r="K67" s="50">
        <f t="shared" si="19"/>
        <v>2.7382387419855498</v>
      </c>
    </row>
    <row r="68" spans="1:11" ht="15" customHeight="1">
      <c r="B68" s="44"/>
      <c r="C68" s="45" t="s">
        <v>70</v>
      </c>
      <c r="D68" s="46">
        <v>33060</v>
      </c>
      <c r="E68" s="47">
        <v>30971</v>
      </c>
      <c r="F68" s="48">
        <f t="shared" si="16"/>
        <v>93.681185722928006</v>
      </c>
      <c r="G68" s="49">
        <f t="shared" si="17"/>
        <v>9.2597492563588082E-2</v>
      </c>
      <c r="H68" s="46">
        <v>39060</v>
      </c>
      <c r="I68" s="47">
        <v>25857</v>
      </c>
      <c r="J68" s="50">
        <f t="shared" si="18"/>
        <v>66.198156682027658</v>
      </c>
      <c r="K68" s="50">
        <f t="shared" si="19"/>
        <v>7.1208957462803119E-2</v>
      </c>
    </row>
    <row r="69" spans="1:11" ht="15" customHeight="1">
      <c r="B69" s="44"/>
      <c r="C69" s="45" t="s">
        <v>71</v>
      </c>
      <c r="D69" s="46">
        <v>4951</v>
      </c>
      <c r="E69" s="47">
        <v>4951</v>
      </c>
      <c r="F69" s="48">
        <f t="shared" si="16"/>
        <v>100</v>
      </c>
      <c r="G69" s="49">
        <f t="shared" si="17"/>
        <v>1.4802563226318965E-2</v>
      </c>
      <c r="H69" s="46">
        <v>4858</v>
      </c>
      <c r="I69" s="47">
        <v>4858</v>
      </c>
      <c r="J69" s="50">
        <f t="shared" si="18"/>
        <v>100</v>
      </c>
      <c r="K69" s="50">
        <f t="shared" si="19"/>
        <v>1.3378702686092644E-2</v>
      </c>
    </row>
    <row r="70" spans="1:11" ht="15" customHeight="1">
      <c r="B70" s="54"/>
      <c r="C70" s="55"/>
      <c r="D70" s="56"/>
      <c r="E70" s="57"/>
      <c r="F70" s="48"/>
      <c r="G70" s="49"/>
      <c r="H70" s="56"/>
      <c r="I70" s="57"/>
      <c r="J70" s="50"/>
      <c r="K70" s="50"/>
    </row>
    <row r="71" spans="1:11" s="43" customFormat="1" ht="15" customHeight="1">
      <c r="A71" s="4"/>
      <c r="B71" s="38" t="s">
        <v>72</v>
      </c>
      <c r="C71" s="39"/>
      <c r="D71" s="40">
        <f>SUM(D72:D80)</f>
        <v>12029340</v>
      </c>
      <c r="E71" s="41">
        <f>SUM(E72:E80)</f>
        <v>9520071</v>
      </c>
      <c r="F71" s="42">
        <f t="shared" ref="F71:F80" si="20">IFERROR((E71/D71)*100,0)</f>
        <v>79.140426656824076</v>
      </c>
      <c r="G71" s="35">
        <f t="shared" ref="G71:G80" si="21">+E71/$E$10*100</f>
        <v>28.463230235618177</v>
      </c>
      <c r="H71" s="40">
        <f>SUM(H72:H80)</f>
        <v>12578615</v>
      </c>
      <c r="I71" s="41">
        <f>SUM(I72:I80)</f>
        <v>10667764</v>
      </c>
      <c r="J71" s="37">
        <f t="shared" ref="J71:J80" si="22">IFERROR((I71/H71)*100,0)</f>
        <v>84.808732916938794</v>
      </c>
      <c r="K71" s="37">
        <f>+I71/$I$10*100</f>
        <v>29.378518501729605</v>
      </c>
    </row>
    <row r="72" spans="1:11" ht="15" customHeight="1">
      <c r="B72" s="44"/>
      <c r="C72" s="45" t="s">
        <v>73</v>
      </c>
      <c r="D72" s="46">
        <v>2367047</v>
      </c>
      <c r="E72" s="47">
        <v>2153952</v>
      </c>
      <c r="F72" s="48">
        <f t="shared" si="20"/>
        <v>90.997432666102526</v>
      </c>
      <c r="G72" s="49">
        <f t="shared" si="21"/>
        <v>6.4399132834692354</v>
      </c>
      <c r="H72" s="46">
        <v>2375679</v>
      </c>
      <c r="I72" s="47">
        <v>2226027</v>
      </c>
      <c r="J72" s="50">
        <f t="shared" si="22"/>
        <v>93.700664104872757</v>
      </c>
      <c r="K72" s="50">
        <f t="shared" ref="K72:K80" si="23">+I72/$I$10*100</f>
        <v>6.130373282053263</v>
      </c>
    </row>
    <row r="73" spans="1:11" ht="15" customHeight="1">
      <c r="B73" s="44"/>
      <c r="C73" s="45" t="s">
        <v>74</v>
      </c>
      <c r="D73" s="46">
        <v>4213374</v>
      </c>
      <c r="E73" s="47">
        <v>3345531</v>
      </c>
      <c r="F73" s="48">
        <f t="shared" si="20"/>
        <v>79.402659246485115</v>
      </c>
      <c r="G73" s="49">
        <f t="shared" si="21"/>
        <v>10.002511442761081</v>
      </c>
      <c r="H73" s="56">
        <v>4192185</v>
      </c>
      <c r="I73" s="57">
        <v>3823792</v>
      </c>
      <c r="J73" s="50">
        <f t="shared" si="22"/>
        <v>91.212386857927314</v>
      </c>
      <c r="K73" s="50">
        <f t="shared" si="23"/>
        <v>10.530542672181879</v>
      </c>
    </row>
    <row r="74" spans="1:11" ht="15" customHeight="1">
      <c r="B74" s="44"/>
      <c r="C74" s="45" t="s">
        <v>75</v>
      </c>
      <c r="D74" s="46">
        <v>721739</v>
      </c>
      <c r="E74" s="47">
        <v>633921</v>
      </c>
      <c r="F74" s="48">
        <f t="shared" si="20"/>
        <v>87.832443584176559</v>
      </c>
      <c r="G74" s="49">
        <f t="shared" si="21"/>
        <v>1.8953051268413137</v>
      </c>
      <c r="H74" s="46">
        <v>783065</v>
      </c>
      <c r="I74" s="57">
        <v>679635</v>
      </c>
      <c r="J74" s="50">
        <f t="shared" si="22"/>
        <v>86.791645648828649</v>
      </c>
      <c r="K74" s="50">
        <f t="shared" si="23"/>
        <v>1.8716827089465986</v>
      </c>
    </row>
    <row r="75" spans="1:11" ht="15" customHeight="1">
      <c r="B75" s="44"/>
      <c r="C75" s="45" t="s">
        <v>76</v>
      </c>
      <c r="D75" s="46">
        <v>867898</v>
      </c>
      <c r="E75" s="47">
        <v>778884</v>
      </c>
      <c r="F75" s="48">
        <f t="shared" si="20"/>
        <v>89.743725645179509</v>
      </c>
      <c r="G75" s="49">
        <f t="shared" si="21"/>
        <v>2.3287173613347241</v>
      </c>
      <c r="H75" s="46">
        <v>940807</v>
      </c>
      <c r="I75" s="47">
        <v>831605</v>
      </c>
      <c r="J75" s="50">
        <f t="shared" si="22"/>
        <v>88.392730921432346</v>
      </c>
      <c r="K75" s="50">
        <f t="shared" si="23"/>
        <v>2.290200915452465</v>
      </c>
    </row>
    <row r="76" spans="1:11" ht="15" customHeight="1">
      <c r="B76" s="44"/>
      <c r="C76" s="45" t="s">
        <v>77</v>
      </c>
      <c r="D76" s="46">
        <v>235057</v>
      </c>
      <c r="E76" s="47">
        <v>218749</v>
      </c>
      <c r="F76" s="48">
        <f t="shared" si="20"/>
        <v>93.062108339679313</v>
      </c>
      <c r="G76" s="49">
        <f t="shared" si="21"/>
        <v>0.65401856255181712</v>
      </c>
      <c r="H76" s="46">
        <v>249188</v>
      </c>
      <c r="I76" s="47">
        <v>221494</v>
      </c>
      <c r="J76" s="50">
        <f t="shared" si="22"/>
        <v>88.886302711206</v>
      </c>
      <c r="K76" s="50">
        <f t="shared" si="23"/>
        <v>0.60998402073968805</v>
      </c>
    </row>
    <row r="77" spans="1:11" ht="15" customHeight="1">
      <c r="B77" s="44"/>
      <c r="C77" s="45" t="s">
        <v>78</v>
      </c>
      <c r="D77" s="46">
        <v>1567559</v>
      </c>
      <c r="E77" s="47">
        <v>712264</v>
      </c>
      <c r="F77" s="48">
        <f t="shared" si="20"/>
        <v>45.437779375449345</v>
      </c>
      <c r="G77" s="49">
        <f t="shared" si="21"/>
        <v>2.1295360318785801</v>
      </c>
      <c r="H77" s="56">
        <v>1652518</v>
      </c>
      <c r="I77" s="57">
        <v>853314</v>
      </c>
      <c r="J77" s="50">
        <f t="shared" si="22"/>
        <v>51.637198505553336</v>
      </c>
      <c r="K77" s="50">
        <f t="shared" si="23"/>
        <v>2.349986476714792</v>
      </c>
    </row>
    <row r="78" spans="1:11" ht="15" customHeight="1">
      <c r="B78" s="44"/>
      <c r="C78" s="45" t="s">
        <v>79</v>
      </c>
      <c r="D78" s="46">
        <v>328268</v>
      </c>
      <c r="E78" s="47">
        <v>262523</v>
      </c>
      <c r="F78" s="48">
        <f t="shared" si="20"/>
        <v>79.972156896194562</v>
      </c>
      <c r="G78" s="49">
        <f t="shared" si="21"/>
        <v>0.78489462853220215</v>
      </c>
      <c r="H78" s="46">
        <v>337652</v>
      </c>
      <c r="I78" s="47">
        <v>282681</v>
      </c>
      <c r="J78" s="50">
        <f t="shared" si="22"/>
        <v>83.719628493241558</v>
      </c>
      <c r="K78" s="50">
        <f t="shared" si="23"/>
        <v>0.77849013050789528</v>
      </c>
    </row>
    <row r="79" spans="1:11" ht="15" customHeight="1">
      <c r="B79" s="44"/>
      <c r="C79" s="45" t="s">
        <v>80</v>
      </c>
      <c r="D79" s="46">
        <v>55824</v>
      </c>
      <c r="E79" s="47">
        <v>32351</v>
      </c>
      <c r="F79" s="48">
        <f t="shared" si="20"/>
        <v>57.95177701347091</v>
      </c>
      <c r="G79" s="49">
        <f t="shared" si="21"/>
        <v>9.6723434242505513E-2</v>
      </c>
      <c r="H79" s="46">
        <v>71673</v>
      </c>
      <c r="I79" s="47">
        <v>46252</v>
      </c>
      <c r="J79" s="50">
        <f t="shared" si="22"/>
        <v>64.531971593208041</v>
      </c>
      <c r="K79" s="50">
        <f t="shared" si="23"/>
        <v>0.12737582475034109</v>
      </c>
    </row>
    <row r="80" spans="1:11" ht="15" customHeight="1">
      <c r="B80" s="44"/>
      <c r="C80" s="45" t="s">
        <v>81</v>
      </c>
      <c r="D80" s="46">
        <v>1672574</v>
      </c>
      <c r="E80" s="47">
        <v>1381896</v>
      </c>
      <c r="F80" s="48">
        <f t="shared" si="20"/>
        <v>82.620918416763629</v>
      </c>
      <c r="G80" s="49">
        <f t="shared" si="21"/>
        <v>4.1316103640067201</v>
      </c>
      <c r="H80" s="46">
        <v>1975848</v>
      </c>
      <c r="I80" s="47">
        <v>1702964</v>
      </c>
      <c r="J80" s="50">
        <f t="shared" si="22"/>
        <v>86.189018588474426</v>
      </c>
      <c r="K80" s="50">
        <f t="shared" si="23"/>
        <v>4.6898824703826838</v>
      </c>
    </row>
    <row r="81" spans="1:11" ht="15" customHeight="1">
      <c r="B81" s="54"/>
      <c r="C81" s="55"/>
      <c r="D81" s="56"/>
      <c r="E81" s="57"/>
      <c r="F81" s="48"/>
      <c r="G81" s="49"/>
      <c r="H81" s="56"/>
      <c r="I81" s="57"/>
      <c r="J81" s="50"/>
      <c r="K81" s="50"/>
    </row>
    <row r="82" spans="1:11" s="43" customFormat="1" ht="15" customHeight="1">
      <c r="A82" s="4"/>
      <c r="B82" s="38" t="s">
        <v>82</v>
      </c>
      <c r="C82" s="39"/>
      <c r="D82" s="40">
        <f>SUM(D83:D88)</f>
        <v>208835</v>
      </c>
      <c r="E82" s="41">
        <f>SUM(E83:E88)</f>
        <v>194405</v>
      </c>
      <c r="F82" s="42">
        <f t="shared" ref="F82:F88" si="24">IFERROR((E82/D82)*100,0)</f>
        <v>93.090238705197876</v>
      </c>
      <c r="G82" s="35">
        <f t="shared" ref="G82:G88" si="25">+E82/$E$10*100</f>
        <v>0.58123455948546521</v>
      </c>
      <c r="H82" s="40">
        <f>SUM(H83:H88)</f>
        <v>222276</v>
      </c>
      <c r="I82" s="41">
        <f>SUM(I83:I88)</f>
        <v>187619</v>
      </c>
      <c r="J82" s="37">
        <f t="shared" ref="J82:J88" si="26">IFERROR((I82/H82)*100,0)</f>
        <v>84.408123234177324</v>
      </c>
      <c r="K82" s="37">
        <f>+I82/$I$10*100</f>
        <v>0.51669386975339981</v>
      </c>
    </row>
    <row r="83" spans="1:11" ht="15" customHeight="1">
      <c r="B83" s="44"/>
      <c r="C83" s="45" t="s">
        <v>83</v>
      </c>
      <c r="D83" s="56">
        <v>63935</v>
      </c>
      <c r="E83" s="57">
        <v>49913</v>
      </c>
      <c r="F83" s="48">
        <f t="shared" si="24"/>
        <v>78.068350668647852</v>
      </c>
      <c r="G83" s="49">
        <f t="shared" si="25"/>
        <v>0.14923052682594595</v>
      </c>
      <c r="H83" s="56">
        <v>58726</v>
      </c>
      <c r="I83" s="57">
        <v>40615</v>
      </c>
      <c r="J83" s="50">
        <f t="shared" si="26"/>
        <v>69.160167557810851</v>
      </c>
      <c r="K83" s="50">
        <f t="shared" ref="K83:K88" si="27">+I83/$I$10*100</f>
        <v>0.11185179283566341</v>
      </c>
    </row>
    <row r="84" spans="1:11" ht="15" customHeight="1">
      <c r="B84" s="44"/>
      <c r="C84" s="45" t="s">
        <v>84</v>
      </c>
      <c r="D84" s="56">
        <v>777</v>
      </c>
      <c r="E84" s="57">
        <v>474</v>
      </c>
      <c r="F84" s="48">
        <f t="shared" si="24"/>
        <v>61.003861003861005</v>
      </c>
      <c r="G84" s="49">
        <f t="shared" si="25"/>
        <v>1.4171712723238111E-3</v>
      </c>
      <c r="H84" s="56">
        <v>2091</v>
      </c>
      <c r="I84" s="57">
        <v>1581</v>
      </c>
      <c r="J84" s="50">
        <f t="shared" si="26"/>
        <v>75.609756097560975</v>
      </c>
      <c r="K84" s="50">
        <f t="shared" si="27"/>
        <v>4.3539993714928928E-3</v>
      </c>
    </row>
    <row r="85" spans="1:11" ht="15" customHeight="1">
      <c r="B85" s="44"/>
      <c r="C85" s="45" t="s">
        <v>85</v>
      </c>
      <c r="D85" s="56">
        <v>20728</v>
      </c>
      <c r="E85" s="57">
        <v>20647</v>
      </c>
      <c r="F85" s="48">
        <f t="shared" si="24"/>
        <v>99.609224237746048</v>
      </c>
      <c r="G85" s="49">
        <f t="shared" si="25"/>
        <v>6.1730665104788453E-2</v>
      </c>
      <c r="H85" s="56">
        <v>16264</v>
      </c>
      <c r="I85" s="57">
        <v>15626</v>
      </c>
      <c r="J85" s="50">
        <f t="shared" si="26"/>
        <v>96.077225774717164</v>
      </c>
      <c r="K85" s="50">
        <f t="shared" si="27"/>
        <v>4.3033266400346576E-2</v>
      </c>
    </row>
    <row r="86" spans="1:11" ht="15" customHeight="1">
      <c r="B86" s="44"/>
      <c r="C86" s="45" t="s">
        <v>86</v>
      </c>
      <c r="D86" s="56">
        <v>27502</v>
      </c>
      <c r="E86" s="57">
        <v>27479</v>
      </c>
      <c r="F86" s="48">
        <f t="shared" si="24"/>
        <v>99.916369718565917</v>
      </c>
      <c r="G86" s="49">
        <f t="shared" si="25"/>
        <v>8.2157066228240511E-2</v>
      </c>
      <c r="H86" s="56">
        <v>32584</v>
      </c>
      <c r="I86" s="57">
        <v>27988</v>
      </c>
      <c r="J86" s="50">
        <f t="shared" si="26"/>
        <v>85.894917751043451</v>
      </c>
      <c r="K86" s="50">
        <f t="shared" si="27"/>
        <v>7.7077630872449773E-2</v>
      </c>
    </row>
    <row r="87" spans="1:11" ht="15" customHeight="1">
      <c r="B87" s="44"/>
      <c r="C87" s="45" t="s">
        <v>87</v>
      </c>
      <c r="D87" s="56">
        <v>19516</v>
      </c>
      <c r="E87" s="57">
        <v>19515</v>
      </c>
      <c r="F87" s="48">
        <f t="shared" si="24"/>
        <v>99.994875999180152</v>
      </c>
      <c r="G87" s="49">
        <f t="shared" si="25"/>
        <v>5.8346197002951836E-2</v>
      </c>
      <c r="H87" s="56">
        <v>19949</v>
      </c>
      <c r="I87" s="57">
        <v>17949</v>
      </c>
      <c r="J87" s="50">
        <f t="shared" si="26"/>
        <v>89.974434808762354</v>
      </c>
      <c r="K87" s="50">
        <f t="shared" si="27"/>
        <v>4.9430698746948727E-2</v>
      </c>
    </row>
    <row r="88" spans="1:11" ht="15" customHeight="1">
      <c r="B88" s="44"/>
      <c r="C88" s="45" t="s">
        <v>88</v>
      </c>
      <c r="D88" s="56">
        <v>76377</v>
      </c>
      <c r="E88" s="57">
        <v>76377</v>
      </c>
      <c r="F88" s="48">
        <f t="shared" si="24"/>
        <v>100</v>
      </c>
      <c r="G88" s="49">
        <f t="shared" si="25"/>
        <v>0.22835293305121462</v>
      </c>
      <c r="H88" s="56">
        <v>92662</v>
      </c>
      <c r="I88" s="57">
        <v>83860</v>
      </c>
      <c r="J88" s="50">
        <f t="shared" si="26"/>
        <v>90.500960480024176</v>
      </c>
      <c r="K88" s="50">
        <f t="shared" si="27"/>
        <v>0.23094648152649841</v>
      </c>
    </row>
    <row r="89" spans="1:11" ht="5.0999999999999996" customHeight="1" thickBot="1">
      <c r="B89" s="61"/>
      <c r="C89" s="62"/>
      <c r="D89" s="63"/>
      <c r="E89" s="64"/>
      <c r="F89" s="65"/>
      <c r="G89" s="65"/>
      <c r="H89" s="63"/>
      <c r="I89" s="64"/>
      <c r="J89" s="66"/>
      <c r="K89" s="65"/>
    </row>
    <row r="90" spans="1:11" ht="5.0999999999999996" customHeight="1">
      <c r="B90" s="9"/>
      <c r="C90" s="10"/>
      <c r="D90" s="67"/>
      <c r="E90" s="68"/>
      <c r="F90" s="69"/>
      <c r="G90" s="69"/>
      <c r="H90" s="67"/>
      <c r="I90" s="68"/>
      <c r="J90" s="69"/>
      <c r="K90" s="69"/>
    </row>
    <row r="91" spans="1:11">
      <c r="B91" s="9" t="s">
        <v>89</v>
      </c>
      <c r="C91" s="10"/>
      <c r="D91" s="67"/>
      <c r="E91" s="68"/>
      <c r="F91" s="69"/>
      <c r="G91" s="69"/>
      <c r="H91" s="67"/>
      <c r="I91" s="68"/>
      <c r="J91" s="69"/>
      <c r="K91" s="69"/>
    </row>
    <row r="92" spans="1:11" ht="4.5" customHeight="1">
      <c r="B92" s="9"/>
      <c r="C92" s="10"/>
      <c r="D92" s="67"/>
      <c r="E92" s="68"/>
      <c r="F92" s="69"/>
      <c r="G92" s="69"/>
      <c r="H92" s="67"/>
      <c r="I92" s="68"/>
      <c r="J92" s="69"/>
      <c r="K92" s="69"/>
    </row>
    <row r="93" spans="1:11" s="74" customFormat="1">
      <c r="A93" s="4"/>
      <c r="B93" s="70" t="s">
        <v>90</v>
      </c>
      <c r="C93" s="71"/>
      <c r="D93" s="72"/>
      <c r="E93" s="73"/>
      <c r="F93" s="72"/>
      <c r="G93" s="72"/>
      <c r="H93" s="72"/>
      <c r="I93" s="73"/>
      <c r="J93" s="72"/>
      <c r="K93" s="72"/>
    </row>
  </sheetData>
  <mergeCells count="11">
    <mergeCell ref="K6:K8"/>
    <mergeCell ref="B4:C8"/>
    <mergeCell ref="D4:G4"/>
    <mergeCell ref="H4:K4"/>
    <mergeCell ref="D6:D8"/>
    <mergeCell ref="E6:E8"/>
    <mergeCell ref="F6:F8"/>
    <mergeCell ref="G6:G8"/>
    <mergeCell ref="H6:H8"/>
    <mergeCell ref="I6:I8"/>
    <mergeCell ref="J6:J8"/>
  </mergeCells>
  <pageMargins left="0.7" right="0.7" top="0.75" bottom="0.75" header="0.3" footer="0.3"/>
  <pageSetup paperSize="9" orientation="portrait" r:id="rId1"/>
  <ignoredErrors>
    <ignoredError sqref="D5:K5" numberStoredAsText="1"/>
    <ignoredError sqref="F10 J10" formula="1"/>
    <ignoredError sqref="I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2019-08-19T14:38:05Z</dcterms:created>
  <dcterms:modified xsi:type="dcterms:W3CDTF">2021-05-11T16:09:15Z</dcterms:modified>
</cp:coreProperties>
</file>