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2.4_A_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K113" i="1" l="1"/>
  <c r="G113" i="1"/>
  <c r="K112" i="1"/>
  <c r="G112" i="1"/>
  <c r="K111" i="1"/>
  <c r="G111" i="1"/>
  <c r="K110" i="1"/>
  <c r="G110" i="1"/>
  <c r="K109" i="1"/>
  <c r="G109" i="1"/>
  <c r="K108" i="1"/>
  <c r="G108" i="1"/>
  <c r="J107" i="1"/>
  <c r="I107" i="1"/>
  <c r="F107" i="1"/>
  <c r="G107" i="1" s="1"/>
  <c r="E107" i="1"/>
  <c r="K105" i="1"/>
  <c r="G105" i="1"/>
  <c r="K104" i="1"/>
  <c r="G104" i="1"/>
  <c r="K103" i="1"/>
  <c r="G103" i="1"/>
  <c r="K102" i="1"/>
  <c r="G102" i="1"/>
  <c r="K101" i="1"/>
  <c r="G101" i="1"/>
  <c r="K100" i="1"/>
  <c r="G100" i="1"/>
  <c r="K99" i="1"/>
  <c r="G99" i="1"/>
  <c r="K98" i="1"/>
  <c r="G98" i="1"/>
  <c r="J97" i="1"/>
  <c r="K97" i="1" s="1"/>
  <c r="I97" i="1"/>
  <c r="F97" i="1"/>
  <c r="G97" i="1" s="1"/>
  <c r="E97" i="1"/>
  <c r="K95" i="1"/>
  <c r="G95" i="1"/>
  <c r="K94" i="1"/>
  <c r="G94" i="1"/>
  <c r="K93" i="1"/>
  <c r="G93" i="1"/>
  <c r="K92" i="1"/>
  <c r="G92" i="1"/>
  <c r="K91" i="1"/>
  <c r="G91" i="1"/>
  <c r="K90" i="1"/>
  <c r="G90" i="1"/>
  <c r="J89" i="1"/>
  <c r="I89" i="1"/>
  <c r="F89" i="1"/>
  <c r="G89" i="1" s="1"/>
  <c r="E89" i="1"/>
  <c r="K87" i="1"/>
  <c r="G87" i="1"/>
  <c r="K86" i="1"/>
  <c r="G86" i="1"/>
  <c r="K85" i="1"/>
  <c r="G85" i="1"/>
  <c r="K84" i="1"/>
  <c r="G84" i="1"/>
  <c r="K83" i="1"/>
  <c r="G83" i="1"/>
  <c r="J82" i="1"/>
  <c r="I82" i="1"/>
  <c r="F82" i="1"/>
  <c r="E82" i="1"/>
  <c r="K80" i="1"/>
  <c r="G80" i="1"/>
  <c r="K79" i="1"/>
  <c r="G79" i="1"/>
  <c r="K78" i="1"/>
  <c r="G78" i="1"/>
  <c r="K77" i="1"/>
  <c r="G77" i="1"/>
  <c r="K76" i="1"/>
  <c r="G76" i="1"/>
  <c r="K75" i="1"/>
  <c r="G75" i="1"/>
  <c r="K74" i="1"/>
  <c r="G74" i="1"/>
  <c r="K73" i="1"/>
  <c r="G73" i="1"/>
  <c r="J72" i="1"/>
  <c r="I72" i="1"/>
  <c r="F72" i="1"/>
  <c r="E72" i="1"/>
  <c r="G72" i="1" s="1"/>
  <c r="K70" i="1"/>
  <c r="G70" i="1"/>
  <c r="K69" i="1"/>
  <c r="G69" i="1"/>
  <c r="K68" i="1"/>
  <c r="G68" i="1"/>
  <c r="K67" i="1"/>
  <c r="G67" i="1"/>
  <c r="K66" i="1"/>
  <c r="G66" i="1"/>
  <c r="J65" i="1"/>
  <c r="I65" i="1"/>
  <c r="K65" i="1" s="1"/>
  <c r="F65" i="1"/>
  <c r="E65" i="1"/>
  <c r="K63" i="1"/>
  <c r="G63" i="1"/>
  <c r="K62" i="1"/>
  <c r="G62" i="1"/>
  <c r="K61" i="1"/>
  <c r="G61" i="1"/>
  <c r="K60" i="1"/>
  <c r="G60" i="1"/>
  <c r="K59" i="1"/>
  <c r="G59" i="1"/>
  <c r="K58" i="1"/>
  <c r="G58" i="1"/>
  <c r="K57" i="1"/>
  <c r="G57" i="1"/>
  <c r="J56" i="1"/>
  <c r="I56" i="1"/>
  <c r="F56" i="1"/>
  <c r="E56" i="1"/>
  <c r="G56" i="1" s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J45" i="1"/>
  <c r="I45" i="1"/>
  <c r="K45" i="1" s="1"/>
  <c r="G45" i="1"/>
  <c r="F45" i="1"/>
  <c r="E45" i="1"/>
  <c r="K43" i="1"/>
  <c r="G43" i="1"/>
  <c r="K42" i="1"/>
  <c r="G42" i="1"/>
  <c r="K41" i="1"/>
  <c r="G41" i="1"/>
  <c r="K40" i="1"/>
  <c r="G40" i="1"/>
  <c r="K39" i="1"/>
  <c r="G39" i="1"/>
  <c r="J38" i="1"/>
  <c r="I38" i="1"/>
  <c r="K38" i="1" s="1"/>
  <c r="F38" i="1"/>
  <c r="E38" i="1"/>
  <c r="E36" i="1" s="1"/>
  <c r="F36" i="1"/>
  <c r="H43" i="1" s="1"/>
  <c r="K34" i="1"/>
  <c r="G34" i="1"/>
  <c r="K33" i="1"/>
  <c r="G33" i="1"/>
  <c r="K32" i="1"/>
  <c r="G32" i="1"/>
  <c r="K31" i="1"/>
  <c r="G31" i="1"/>
  <c r="J30" i="1"/>
  <c r="I30" i="1"/>
  <c r="K30" i="1" s="1"/>
  <c r="F30" i="1"/>
  <c r="E30" i="1"/>
  <c r="K28" i="1"/>
  <c r="G28" i="1"/>
  <c r="K27" i="1"/>
  <c r="G27" i="1"/>
  <c r="K26" i="1"/>
  <c r="G26" i="1"/>
  <c r="K25" i="1"/>
  <c r="G25" i="1"/>
  <c r="K24" i="1"/>
  <c r="G24" i="1"/>
  <c r="J23" i="1"/>
  <c r="I23" i="1"/>
  <c r="F23" i="1"/>
  <c r="E23" i="1"/>
  <c r="G23" i="1" s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J12" i="1"/>
  <c r="I12" i="1"/>
  <c r="K12" i="1" s="1"/>
  <c r="F12" i="1"/>
  <c r="E12" i="1"/>
  <c r="G12" i="1" s="1"/>
  <c r="J10" i="1"/>
  <c r="I10" i="1"/>
  <c r="F10" i="1"/>
  <c r="H31" i="1" s="1"/>
  <c r="E10" i="1"/>
  <c r="K56" i="1" l="1"/>
  <c r="G65" i="1"/>
  <c r="K72" i="1"/>
  <c r="K82" i="1"/>
  <c r="L12" i="1"/>
  <c r="H23" i="1"/>
  <c r="K23" i="1"/>
  <c r="G30" i="1"/>
  <c r="K89" i="1"/>
  <c r="H12" i="1"/>
  <c r="L23" i="1"/>
  <c r="H30" i="1"/>
  <c r="K107" i="1"/>
  <c r="E115" i="1"/>
  <c r="H107" i="1"/>
  <c r="H97" i="1"/>
  <c r="H89" i="1"/>
  <c r="H82" i="1"/>
  <c r="H72" i="1"/>
  <c r="H113" i="1"/>
  <c r="H112" i="1"/>
  <c r="H111" i="1"/>
  <c r="H110" i="1"/>
  <c r="H109" i="1"/>
  <c r="H108" i="1"/>
  <c r="H105" i="1"/>
  <c r="H104" i="1"/>
  <c r="H103" i="1"/>
  <c r="H102" i="1"/>
  <c r="H101" i="1"/>
  <c r="H100" i="1"/>
  <c r="H99" i="1"/>
  <c r="H98" i="1"/>
  <c r="H95" i="1"/>
  <c r="H94" i="1"/>
  <c r="H93" i="1"/>
  <c r="H92" i="1"/>
  <c r="H91" i="1"/>
  <c r="H90" i="1"/>
  <c r="H87" i="1"/>
  <c r="H86" i="1"/>
  <c r="H85" i="1"/>
  <c r="H84" i="1"/>
  <c r="H83" i="1"/>
  <c r="H80" i="1"/>
  <c r="H79" i="1"/>
  <c r="H78" i="1"/>
  <c r="H77" i="1"/>
  <c r="H76" i="1"/>
  <c r="H75" i="1"/>
  <c r="H74" i="1"/>
  <c r="H73" i="1"/>
  <c r="H70" i="1"/>
  <c r="H69" i="1"/>
  <c r="H68" i="1"/>
  <c r="H67" i="1"/>
  <c r="H66" i="1"/>
  <c r="H63" i="1"/>
  <c r="H62" i="1"/>
  <c r="H61" i="1"/>
  <c r="H60" i="1"/>
  <c r="H59" i="1"/>
  <c r="H58" i="1"/>
  <c r="H57" i="1"/>
  <c r="H54" i="1"/>
  <c r="H53" i="1"/>
  <c r="H52" i="1"/>
  <c r="H51" i="1"/>
  <c r="H50" i="1"/>
  <c r="H49" i="1"/>
  <c r="H48" i="1"/>
  <c r="H47" i="1"/>
  <c r="H46" i="1"/>
  <c r="H39" i="1"/>
  <c r="F115" i="1"/>
  <c r="L34" i="1"/>
  <c r="L33" i="1"/>
  <c r="L32" i="1"/>
  <c r="L31" i="1"/>
  <c r="H13" i="1"/>
  <c r="H14" i="1"/>
  <c r="H15" i="1"/>
  <c r="H16" i="1"/>
  <c r="H17" i="1"/>
  <c r="H18" i="1"/>
  <c r="H19" i="1"/>
  <c r="H20" i="1"/>
  <c r="H21" i="1"/>
  <c r="H24" i="1"/>
  <c r="H25" i="1"/>
  <c r="H26" i="1"/>
  <c r="H27" i="1"/>
  <c r="H28" i="1"/>
  <c r="L30" i="1"/>
  <c r="L10" i="1" s="1"/>
  <c r="H34" i="1"/>
  <c r="G36" i="1"/>
  <c r="H42" i="1"/>
  <c r="H65" i="1"/>
  <c r="G10" i="1"/>
  <c r="H33" i="1"/>
  <c r="I36" i="1"/>
  <c r="I115" i="1" s="1"/>
  <c r="H38" i="1"/>
  <c r="H41" i="1"/>
  <c r="K10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H32" i="1"/>
  <c r="J36" i="1"/>
  <c r="L38" i="1" s="1"/>
  <c r="G38" i="1"/>
  <c r="H40" i="1"/>
  <c r="H45" i="1"/>
  <c r="H56" i="1"/>
  <c r="G82" i="1"/>
  <c r="L65" i="1" l="1"/>
  <c r="H10" i="1"/>
  <c r="L45" i="1"/>
  <c r="L56" i="1"/>
  <c r="J115" i="1"/>
  <c r="H36" i="1"/>
  <c r="L113" i="1"/>
  <c r="L112" i="1"/>
  <c r="L111" i="1"/>
  <c r="L110" i="1"/>
  <c r="L109" i="1"/>
  <c r="L108" i="1"/>
  <c r="L107" i="1"/>
  <c r="L105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7" i="1"/>
  <c r="L86" i="1"/>
  <c r="L85" i="1"/>
  <c r="L84" i="1"/>
  <c r="L83" i="1"/>
  <c r="L82" i="1"/>
  <c r="L80" i="1"/>
  <c r="L79" i="1"/>
  <c r="L78" i="1"/>
  <c r="L77" i="1"/>
  <c r="L76" i="1"/>
  <c r="L75" i="1"/>
  <c r="L74" i="1"/>
  <c r="L73" i="1"/>
  <c r="L72" i="1"/>
  <c r="L70" i="1"/>
  <c r="L69" i="1"/>
  <c r="L68" i="1"/>
  <c r="L67" i="1"/>
  <c r="L66" i="1"/>
  <c r="L63" i="1"/>
  <c r="L62" i="1"/>
  <c r="L61" i="1"/>
  <c r="L60" i="1"/>
  <c r="L59" i="1"/>
  <c r="L58" i="1"/>
  <c r="L57" i="1"/>
  <c r="L54" i="1"/>
  <c r="L53" i="1"/>
  <c r="L52" i="1"/>
  <c r="L51" i="1"/>
  <c r="L50" i="1"/>
  <c r="L49" i="1"/>
  <c r="L48" i="1"/>
  <c r="L47" i="1"/>
  <c r="L46" i="1"/>
  <c r="L43" i="1"/>
  <c r="L42" i="1"/>
  <c r="L41" i="1"/>
  <c r="L40" i="1"/>
  <c r="L39" i="1"/>
  <c r="K36" i="1"/>
  <c r="L36" i="1" l="1"/>
</calcChain>
</file>

<file path=xl/sharedStrings.xml><?xml version="1.0" encoding="utf-8"?>
<sst xmlns="http://schemas.openxmlformats.org/spreadsheetml/2006/main" count="114" uniqueCount="112">
  <si>
    <t>CUADRO 7.2.4. EJECUCIÓN PRESUPUESTARIA (en millones de Guaraníes) DE LA ADMINISTRACIÓN DESCENTRALIZADA, SEGÚN CONCEPTO. PERIODO 2016-2017</t>
  </si>
  <si>
    <t>CONCEPTO</t>
  </si>
  <si>
    <t>EJECUCIÓN PRESUPUESTARIA 2016</t>
  </si>
  <si>
    <t>EJECUCIÓN PRESUPUESTARIA 2017</t>
  </si>
  <si>
    <t>(1)</t>
  </si>
  <si>
    <t>(2)</t>
  </si>
  <si>
    <t>(3)</t>
  </si>
  <si>
    <t>(4)</t>
  </si>
  <si>
    <t>(5)</t>
  </si>
  <si>
    <t>(6)</t>
  </si>
  <si>
    <t>(7)</t>
  </si>
  <si>
    <t>(8)</t>
  </si>
  <si>
    <t>PRESUPUESTO AJUSTADO</t>
  </si>
  <si>
    <t>EJECUCIÓN ACUMULADA</t>
  </si>
  <si>
    <t>% EJECUCIÓN (2)/(1)</t>
  </si>
  <si>
    <t>% PARTICIPACIÓN (2)</t>
  </si>
  <si>
    <t>% EJECUCIÓN (6)/(5)</t>
  </si>
  <si>
    <t>% PARTICIPACIÓN (6)</t>
  </si>
  <si>
    <t>INGRESO TOTAL</t>
  </si>
  <si>
    <t>INGRESOS CORRIENTES</t>
  </si>
  <si>
    <t>Ingresos tributarios</t>
  </si>
  <si>
    <t>Contribuciones a la seguridad</t>
  </si>
  <si>
    <t>Ingresos no tributarios</t>
  </si>
  <si>
    <t>Venta de bienes y servicios de la Administración Pública</t>
  </si>
  <si>
    <t>Transferencias corrientes</t>
  </si>
  <si>
    <t>Rentas de la propiedad</t>
  </si>
  <si>
    <t>Ingresos de Operación (sector empresarial y financiero)</t>
  </si>
  <si>
    <t>Donaciones corrientes</t>
  </si>
  <si>
    <t>Otros recursos corrientes</t>
  </si>
  <si>
    <t>INGRESOS DE CAPITAL</t>
  </si>
  <si>
    <t>Venta de activos</t>
  </si>
  <si>
    <t>Transferencias de capital</t>
  </si>
  <si>
    <t>Donaciones de capital</t>
  </si>
  <si>
    <t>Disminución de la inversión financiera</t>
  </si>
  <si>
    <t>Otros recursos de capital</t>
  </si>
  <si>
    <t>RECURSOS DE FINANCIAMIENTO</t>
  </si>
  <si>
    <t>Endeudamiento interno</t>
  </si>
  <si>
    <t>Endeudamiento externo</t>
  </si>
  <si>
    <t>Recuperación de préstamos</t>
  </si>
  <si>
    <t>Saldo inicial de caja</t>
  </si>
  <si>
    <t>GASTO TOTAL OBLIGADO</t>
  </si>
  <si>
    <t>SERVICIOS PERSONALES</t>
  </si>
  <si>
    <t>Remuneraciones básicas</t>
  </si>
  <si>
    <t>Remuneraciones temporales</t>
  </si>
  <si>
    <t>Asignaciones complementarias</t>
  </si>
  <si>
    <t>Personal Contratado</t>
  </si>
  <si>
    <t>Otros gastos de personal</t>
  </si>
  <si>
    <t>SERVICIOS NO PERSONALES</t>
  </si>
  <si>
    <t>Servicios básicos</t>
  </si>
  <si>
    <t>Transporte y almacenaje</t>
  </si>
  <si>
    <t>Pasajes y viáticos</t>
  </si>
  <si>
    <t>Gastos por servicios de aseo, mantenimiento y reparación</t>
  </si>
  <si>
    <t>Alquileres y derechos</t>
  </si>
  <si>
    <t>Servicios técnicos y profesionales</t>
  </si>
  <si>
    <t>Servicio social</t>
  </si>
  <si>
    <t>Otros servicios en general</t>
  </si>
  <si>
    <t>Servicios de capacitación y adiestramiento</t>
  </si>
  <si>
    <t>BIENES DE CONSUMO E INSUMOS</t>
  </si>
  <si>
    <t>Productos alimenticios</t>
  </si>
  <si>
    <t>Textiles y vestuarios</t>
  </si>
  <si>
    <t>Productos de papel, cartón e impresos</t>
  </si>
  <si>
    <t>Bienes de consumo de oficina e insumos</t>
  </si>
  <si>
    <t>Productos e instrumentales químicos y medicinales</t>
  </si>
  <si>
    <t>Combustibles y lubricantes</t>
  </si>
  <si>
    <t>Otros bienes de consumo</t>
  </si>
  <si>
    <t>BIENES DE CAMBIO</t>
  </si>
  <si>
    <t>Bienes e insumos del sector agropecuario y forestal</t>
  </si>
  <si>
    <t>Minerales</t>
  </si>
  <si>
    <t>Energía y combustibles</t>
  </si>
  <si>
    <t>Tierra, Terrenos y Edificaciones</t>
  </si>
  <si>
    <t>Otras materias primas y productos semielaborados</t>
  </si>
  <si>
    <t>INVERSIÓN FÍSICA</t>
  </si>
  <si>
    <t>Adquisición de inmuebles</t>
  </si>
  <si>
    <t>Construcciones</t>
  </si>
  <si>
    <t xml:space="preserve">Adquisición de maquinarias, equipos y herramientas mayores </t>
  </si>
  <si>
    <t>Adquisición de equipos de oficina y computación</t>
  </si>
  <si>
    <t>Adquisición de equipo militar y de seguridad</t>
  </si>
  <si>
    <t>Adquisición de activos intangibles</t>
  </si>
  <si>
    <t>Estudios de proyectos de inversión</t>
  </si>
  <si>
    <t>Otros gastos de inversión y reparaciones mayores</t>
  </si>
  <si>
    <t>INVERSIÓN FINANCIERA</t>
  </si>
  <si>
    <t>Acciones y participaciones de capital</t>
  </si>
  <si>
    <t>Préstamos al sector privado</t>
  </si>
  <si>
    <t>Adquisición de títulos y valores</t>
  </si>
  <si>
    <t>Depósitos a plazo fijo</t>
  </si>
  <si>
    <t xml:space="preserve">Préstamos a instituciones financieras intermedias </t>
  </si>
  <si>
    <t>SERVICIO DE LA DEUDA PÚBLICA</t>
  </si>
  <si>
    <t>Intereses de la deuda pública interna</t>
  </si>
  <si>
    <t>Intereses de la deuda pública externa</t>
  </si>
  <si>
    <t>Amortización de la deuda pública interna</t>
  </si>
  <si>
    <t>Amortización de la deuda pública externa</t>
  </si>
  <si>
    <t>Comisiones</t>
  </si>
  <si>
    <t>Otros gastos del servicio de la deuda pública</t>
  </si>
  <si>
    <t>TRANSFERENCIAS</t>
  </si>
  <si>
    <t>Transferencias corrientes al sector público</t>
  </si>
  <si>
    <t>Transferencias a jubilados y pensionados</t>
  </si>
  <si>
    <t>Otras transferencias corrientes al sector público o privado</t>
  </si>
  <si>
    <t>Transferencias corrientes al sector privado</t>
  </si>
  <si>
    <t>Transferencias corrientes al sector externo</t>
  </si>
  <si>
    <t>Transferencias de capital al sector privado</t>
  </si>
  <si>
    <t>Transferencias de capital al sector externo</t>
  </si>
  <si>
    <t>Otras transferencias de capital al sector público o privado</t>
  </si>
  <si>
    <t>OTROS GASTOS</t>
  </si>
  <si>
    <t xml:space="preserve">Pago de impuestos, tasas, gastos judiciales y otros </t>
  </si>
  <si>
    <t>Devolución de impuestos y otros ingresos no tributarios</t>
  </si>
  <si>
    <t>Intereses de entidades financieras públicas</t>
  </si>
  <si>
    <t>Descuentos por ventas</t>
  </si>
  <si>
    <t>Deudas pendientes de pago de gastos corrientes de ejercicios anteriores</t>
  </si>
  <si>
    <t>Deudas pendientes de pago de gastos de capital de ejercicios anteriores</t>
  </si>
  <si>
    <t>SUPERÁVIT O DÉFICIT GLOBAL</t>
  </si>
  <si>
    <t>Nota: El valor 0,0 representa menos de la mitad de unidad empleada.</t>
  </si>
  <si>
    <t>FUENTE: Subsecretaría de Estado de Economía. Dirección de Política Macro-Fiscal. Ministerio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</si>
</sst>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###,###.0;;&quot;-&quot;"/>
    <numFmt numFmtId="166" formatCode="#,##0.0"/>
    <numFmt numFmtId="167" formatCode="0.0"/>
    <numFmt numFmtId="168" formatCode="#,##0;\(#,##0\)"/>
    <numFmt numFmtId="169" formatCode="0.0%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_-* #,##0\ _€_-;\-* #,##0\ _€_-;_-* &quot;-&quot;\ _€_-;_-@_-"/>
    <numFmt numFmtId="180" formatCode="#,##0\ ;&quot; (&quot;#,##0\);&quot; - &quot;;@\ "/>
    <numFmt numFmtId="181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_ * #,##0.00_ ;_ * \-#,##0.00_ ;_ * &quot;-&quot;??_ ;_ @_ 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8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8" borderId="0" applyNumberFormat="0" applyBorder="0" applyAlignment="0" applyProtection="0"/>
    <xf numFmtId="170" fontId="25" fillId="38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39" borderId="0" applyNumberFormat="0" applyBorder="0" applyAlignment="0" applyProtection="0"/>
    <xf numFmtId="170" fontId="25" fillId="39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1" borderId="0" applyNumberFormat="0" applyBorder="0" applyAlignment="0" applyProtection="0"/>
    <xf numFmtId="170" fontId="25" fillId="41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42" borderId="0" applyNumberFormat="0" applyBorder="0" applyAlignment="0" applyProtection="0"/>
    <xf numFmtId="170" fontId="25" fillId="42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0" borderId="0" applyNumberFormat="0" applyBorder="0" applyAlignment="0" applyProtection="0"/>
    <xf numFmtId="170" fontId="25" fillId="40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5" fillId="43" borderId="0" applyNumberFormat="0" applyBorder="0" applyAlignment="0" applyProtection="0"/>
    <xf numFmtId="170" fontId="25" fillId="43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17" fillId="12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17" fillId="16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17" fillId="20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170" fontId="17" fillId="24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170" fontId="17" fillId="28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17" fillId="32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170" fontId="6" fillId="2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28" fillId="36" borderId="0" applyNumberFormat="0" applyBorder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170" fontId="11" fillId="6" borderId="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29" fillId="48" borderId="24" applyNumberFormat="0" applyAlignment="0" applyProtection="0"/>
    <xf numFmtId="170" fontId="29" fillId="48" borderId="24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170" fontId="13" fillId="7" borderId="7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0" fillId="49" borderId="25" applyNumberFormat="0" applyAlignment="0" applyProtection="0"/>
    <xf numFmtId="170" fontId="30" fillId="49" borderId="25" applyNumberFormat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170" fontId="12" fillId="0" borderId="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0" fontId="31" fillId="0" borderId="26" applyNumberFormat="0" applyFill="0" applyAlignment="0" applyProtection="0"/>
    <xf numFmtId="170" fontId="31" fillId="0" borderId="26" applyNumberFormat="0" applyFill="0" applyAlignment="0" applyProtection="0"/>
    <xf numFmtId="171" fontId="1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170" fontId="17" fillId="9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170" fontId="17" fillId="13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1" borderId="0" applyNumberFormat="0" applyBorder="0" applyAlignment="0" applyProtection="0"/>
    <xf numFmtId="170" fontId="26" fillId="51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170" fontId="17" fillId="17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170" fontId="17" fillId="21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5" borderId="0" applyNumberFormat="0" applyBorder="0" applyAlignment="0" applyProtection="0"/>
    <xf numFmtId="170" fontId="26" fillId="45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170" fontId="17" fillId="25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170" fontId="17" fillId="29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6" fillId="53" borderId="0" applyNumberFormat="0" applyBorder="0" applyAlignment="0" applyProtection="0"/>
    <xf numFmtId="170" fontId="26" fillId="53" borderId="0" applyNumberFormat="0" applyBorder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170" fontId="9" fillId="5" borderId="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27" fillId="39" borderId="24" applyNumberFormat="0" applyAlignment="0" applyProtection="0"/>
    <xf numFmtId="170" fontId="27" fillId="39" borderId="24" applyNumberFormat="0" applyAlignment="0" applyProtection="0"/>
    <xf numFmtId="0" fontId="1" fillId="0" borderId="0" applyNumberFormat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8" fillId="0" borderId="0" applyFill="0" applyBorder="0" applyAlignment="0" applyProtection="0"/>
    <xf numFmtId="170" fontId="18" fillId="0" borderId="0" applyNumberFormat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7" fontId="18" fillId="0" borderId="0" applyFont="0" applyFill="0" applyBorder="0" applyAlignment="0" applyProtection="0"/>
    <xf numFmtId="0" fontId="33" fillId="54" borderId="0" applyNumberFormat="0" applyFont="0" applyBorder="0" applyProtection="0"/>
    <xf numFmtId="178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170" fontId="7" fillId="3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179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80" fontId="18" fillId="0" borderId="0" applyFill="0" applyBorder="0" applyAlignment="0" applyProtection="0"/>
    <xf numFmtId="41" fontId="20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180" fontId="18" fillId="0" borderId="0" applyFill="0" applyBorder="0" applyAlignment="0" applyProtection="0"/>
    <xf numFmtId="41" fontId="40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0" fillId="0" borderId="0" applyFont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ill="0" applyBorder="0" applyAlignment="0" applyProtection="0"/>
    <xf numFmtId="185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40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7" fontId="18" fillId="0" borderId="0" applyFill="0" applyBorder="0" applyAlignment="0" applyProtection="0"/>
    <xf numFmtId="18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2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2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18" fillId="0" borderId="0" applyFill="0" applyBorder="0" applyAlignment="0" applyProtection="0"/>
    <xf numFmtId="183" fontId="1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2" fontId="18" fillId="0" borderId="0" applyFill="0" applyBorder="0" applyAlignment="0" applyProtection="0"/>
    <xf numFmtId="189" fontId="18" fillId="0" borderId="0" applyFill="0" applyBorder="0" applyAlignment="0" applyProtection="0"/>
    <xf numFmtId="183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5" fontId="18" fillId="0" borderId="0" applyFill="0" applyBorder="0" applyAlignment="0" applyProtection="0"/>
    <xf numFmtId="19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0" fontId="43" fillId="0" borderId="0" applyNumberFormat="0" applyBorder="0" applyProtection="0"/>
    <xf numFmtId="19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67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0" fontId="41" fillId="0" borderId="0" applyFont="0" applyFill="0" applyBorder="0" applyAlignment="0" applyProtection="0"/>
    <xf numFmtId="183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170" fontId="8" fillId="4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44" fillId="55" borderId="0" applyNumberFormat="0" applyBorder="0" applyAlignment="0" applyProtection="0"/>
    <xf numFmtId="170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7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170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2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6" fontId="45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37" fontId="42" fillId="0" borderId="0"/>
    <xf numFmtId="19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5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70" fontId="25" fillId="0" borderId="0"/>
    <xf numFmtId="0" fontId="20" fillId="0" borderId="0" applyNumberFormat="0" applyFill="0" applyBorder="0" applyAlignment="0" applyProtection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70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70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170" fontId="25" fillId="8" borderId="8" applyNumberFormat="0" applyFont="0" applyAlignment="0" applyProtection="0"/>
    <xf numFmtId="170" fontId="25" fillId="8" borderId="8" applyNumberFormat="0" applyFont="0" applyAlignment="0" applyProtection="0"/>
    <xf numFmtId="170" fontId="25" fillId="8" borderId="8" applyNumberFormat="0" applyFont="0" applyAlignment="0" applyProtection="0"/>
    <xf numFmtId="170" fontId="18" fillId="56" borderId="27" applyNumberFormat="0" applyFont="0" applyAlignment="0" applyProtection="0"/>
    <xf numFmtId="170" fontId="18" fillId="56" borderId="27" applyNumberFormat="0" applyFont="0" applyAlignment="0" applyProtection="0"/>
    <xf numFmtId="170" fontId="18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0" fontId="25" fillId="56" borderId="27" applyNumberFormat="0" applyFont="0" applyAlignment="0" applyProtection="0"/>
    <xf numFmtId="170" fontId="25" fillId="56" borderId="2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170" fontId="10" fillId="6" borderId="5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51" fillId="48" borderId="28" applyNumberFormat="0" applyAlignment="0" applyProtection="0"/>
    <xf numFmtId="170" fontId="51" fillId="4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170" fontId="3" fillId="0" borderId="1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5" fillId="0" borderId="29" applyNumberFormat="0" applyFill="0" applyAlignment="0" applyProtection="0"/>
    <xf numFmtId="170" fontId="55" fillId="0" borderId="29" applyNumberFormat="0" applyFill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170" fontId="4" fillId="0" borderId="2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7" fillId="0" borderId="30" applyNumberFormat="0" applyFill="0" applyAlignment="0" applyProtection="0"/>
    <xf numFmtId="170" fontId="57" fillId="0" borderId="30" applyNumberFormat="0" applyFill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170" fontId="5" fillId="0" borderId="3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32" fillId="0" borderId="31" applyNumberFormat="0" applyFill="0" applyAlignment="0" applyProtection="0"/>
    <xf numFmtId="170" fontId="32" fillId="0" borderId="31" applyNumberFormat="0" applyFill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170" fontId="16" fillId="0" borderId="9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  <xf numFmtId="0" fontId="58" fillId="0" borderId="32" applyNumberFormat="0" applyFill="0" applyAlignment="0" applyProtection="0"/>
    <xf numFmtId="170" fontId="58" fillId="0" borderId="32" applyNumberFormat="0" applyFill="0" applyAlignment="0" applyProtection="0"/>
  </cellStyleXfs>
  <cellXfs count="73">
    <xf numFmtId="0" fontId="0" fillId="0" borderId="0" xfId="0"/>
    <xf numFmtId="0" fontId="18" fillId="0" borderId="0" xfId="2" applyFont="1" applyFill="1"/>
    <xf numFmtId="0" fontId="19" fillId="0" borderId="0" xfId="0" applyFont="1" applyFill="1"/>
    <xf numFmtId="0" fontId="20" fillId="0" borderId="0" xfId="3" applyFont="1" applyFill="1"/>
    <xf numFmtId="0" fontId="18" fillId="0" borderId="0" xfId="4" applyFont="1" applyFill="1"/>
    <xf numFmtId="0" fontId="20" fillId="0" borderId="0" xfId="3" applyFont="1" applyFill="1" applyAlignment="1" applyProtection="1">
      <alignment horizontal="left"/>
    </xf>
    <xf numFmtId="0" fontId="20" fillId="0" borderId="0" xfId="0" applyFont="1" applyFill="1"/>
    <xf numFmtId="0" fontId="20" fillId="0" borderId="18" xfId="3" applyFont="1" applyFill="1" applyBorder="1" applyAlignment="1">
      <alignment horizontal="center" vertical="center" wrapText="1"/>
    </xf>
    <xf numFmtId="0" fontId="20" fillId="0" borderId="19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/>
    </xf>
    <xf numFmtId="0" fontId="22" fillId="33" borderId="0" xfId="3" applyFont="1" applyFill="1"/>
    <xf numFmtId="0" fontId="18" fillId="33" borderId="0" xfId="4" applyFont="1" applyFill="1"/>
    <xf numFmtId="164" fontId="22" fillId="33" borderId="0" xfId="0" applyNumberFormat="1" applyFont="1" applyFill="1" applyAlignment="1">
      <alignment horizontal="right" indent="2"/>
    </xf>
    <xf numFmtId="165" fontId="22" fillId="33" borderId="0" xfId="0" applyNumberFormat="1" applyFont="1" applyFill="1" applyAlignment="1">
      <alignment horizontal="right" indent="3"/>
    </xf>
    <xf numFmtId="165" fontId="22" fillId="33" borderId="0" xfId="0" applyNumberFormat="1" applyFont="1" applyFill="1" applyAlignment="1">
      <alignment horizontal="right" indent="4"/>
    </xf>
    <xf numFmtId="3" fontId="22" fillId="33" borderId="0" xfId="3" applyNumberFormat="1" applyFont="1" applyFill="1" applyAlignment="1">
      <alignment horizontal="right" indent="2"/>
    </xf>
    <xf numFmtId="166" fontId="22" fillId="33" borderId="0" xfId="3" applyNumberFormat="1" applyFont="1" applyFill="1" applyAlignment="1">
      <alignment horizontal="right" indent="3"/>
    </xf>
    <xf numFmtId="167" fontId="22" fillId="33" borderId="0" xfId="0" applyNumberFormat="1" applyFont="1" applyFill="1" applyAlignment="1">
      <alignment horizontal="right" indent="5"/>
    </xf>
    <xf numFmtId="164" fontId="20" fillId="0" borderId="0" xfId="0" applyNumberFormat="1" applyFont="1" applyFill="1" applyAlignment="1">
      <alignment horizontal="right" indent="2"/>
    </xf>
    <xf numFmtId="165" fontId="20" fillId="0" borderId="0" xfId="0" applyNumberFormat="1" applyFont="1" applyFill="1" applyAlignment="1">
      <alignment horizontal="right" indent="3"/>
    </xf>
    <xf numFmtId="165" fontId="20" fillId="0" borderId="0" xfId="0" applyNumberFormat="1" applyFont="1" applyFill="1" applyAlignment="1">
      <alignment horizontal="right" indent="4"/>
    </xf>
    <xf numFmtId="3" fontId="20" fillId="0" borderId="0" xfId="3" applyNumberFormat="1" applyFont="1" applyFill="1" applyAlignment="1">
      <alignment horizontal="right" indent="2"/>
    </xf>
    <xf numFmtId="166" fontId="20" fillId="0" borderId="0" xfId="3" applyNumberFormat="1" applyFont="1" applyFill="1" applyAlignment="1">
      <alignment horizontal="right" indent="3"/>
    </xf>
    <xf numFmtId="3" fontId="18" fillId="0" borderId="0" xfId="2" applyNumberFormat="1" applyFont="1" applyFill="1" applyAlignment="1">
      <alignment horizontal="right" indent="5"/>
    </xf>
    <xf numFmtId="0" fontId="23" fillId="0" borderId="0" xfId="0" applyFont="1" applyFill="1"/>
    <xf numFmtId="0" fontId="22" fillId="0" borderId="0" xfId="3" applyFont="1" applyFill="1"/>
    <xf numFmtId="0" fontId="21" fillId="0" borderId="0" xfId="4" applyFont="1" applyFill="1"/>
    <xf numFmtId="164" fontId="22" fillId="0" borderId="0" xfId="0" applyNumberFormat="1" applyFont="1" applyFill="1" applyAlignment="1">
      <alignment horizontal="right" indent="2"/>
    </xf>
    <xf numFmtId="165" fontId="22" fillId="0" borderId="0" xfId="0" applyNumberFormat="1" applyFont="1" applyFill="1" applyAlignment="1">
      <alignment horizontal="right" indent="3"/>
    </xf>
    <xf numFmtId="165" fontId="22" fillId="0" borderId="0" xfId="0" applyNumberFormat="1" applyFont="1" applyFill="1" applyAlignment="1">
      <alignment horizontal="right" indent="4"/>
    </xf>
    <xf numFmtId="3" fontId="22" fillId="0" borderId="0" xfId="3" applyNumberFormat="1" applyFont="1" applyFill="1" applyAlignment="1">
      <alignment horizontal="right" indent="2"/>
    </xf>
    <xf numFmtId="166" fontId="22" fillId="0" borderId="0" xfId="3" applyNumberFormat="1" applyFont="1" applyFill="1" applyAlignment="1">
      <alignment horizontal="right" indent="3"/>
    </xf>
    <xf numFmtId="167" fontId="22" fillId="0" borderId="0" xfId="0" applyNumberFormat="1" applyFont="1" applyFill="1" applyAlignment="1">
      <alignment horizontal="right" indent="5"/>
    </xf>
    <xf numFmtId="0" fontId="21" fillId="0" borderId="0" xfId="2" applyFont="1" applyFill="1"/>
    <xf numFmtId="0" fontId="20" fillId="0" borderId="0" xfId="3" applyFont="1" applyFill="1" applyAlignment="1" applyProtection="1">
      <alignment horizontal="left" indent="4"/>
    </xf>
    <xf numFmtId="167" fontId="20" fillId="0" borderId="0" xfId="0" applyNumberFormat="1" applyFont="1" applyFill="1" applyAlignment="1">
      <alignment horizontal="right" indent="4"/>
    </xf>
    <xf numFmtId="167" fontId="20" fillId="0" borderId="0" xfId="0" applyNumberFormat="1" applyFont="1" applyFill="1" applyAlignment="1">
      <alignment horizontal="right" indent="5"/>
    </xf>
    <xf numFmtId="168" fontId="20" fillId="0" borderId="0" xfId="3" applyNumberFormat="1" applyFont="1" applyFill="1" applyAlignment="1">
      <alignment horizontal="right" indent="2"/>
    </xf>
    <xf numFmtId="0" fontId="18" fillId="0" borderId="0" xfId="2" applyFont="1" applyFill="1" applyAlignment="1">
      <alignment horizontal="right" indent="5"/>
    </xf>
    <xf numFmtId="165" fontId="20" fillId="0" borderId="0" xfId="0" applyNumberFormat="1" applyFont="1" applyFill="1" applyAlignment="1">
      <alignment horizontal="right" indent="5"/>
    </xf>
    <xf numFmtId="0" fontId="21" fillId="33" borderId="0" xfId="4" applyFont="1" applyFill="1"/>
    <xf numFmtId="166" fontId="22" fillId="33" borderId="0" xfId="3" applyNumberFormat="1" applyFont="1" applyFill="1" applyAlignment="1">
      <alignment horizontal="right" indent="5"/>
    </xf>
    <xf numFmtId="168" fontId="20" fillId="0" borderId="0" xfId="5" applyNumberFormat="1" applyFont="1" applyFill="1" applyAlignment="1">
      <alignment horizontal="right" indent="2"/>
    </xf>
    <xf numFmtId="169" fontId="18" fillId="0" borderId="0" xfId="1" applyNumberFormat="1" applyFont="1" applyFill="1"/>
    <xf numFmtId="164" fontId="20" fillId="0" borderId="0" xfId="0" applyNumberFormat="1" applyFont="1" applyFill="1" applyAlignment="1">
      <alignment horizontal="right" indent="3"/>
    </xf>
    <xf numFmtId="165" fontId="20" fillId="0" borderId="0" xfId="0" applyNumberFormat="1" applyFont="1" applyFill="1" applyAlignment="1">
      <alignment horizontal="right" indent="2"/>
    </xf>
    <xf numFmtId="165" fontId="22" fillId="0" borderId="0" xfId="0" applyNumberFormat="1" applyFont="1" applyFill="1" applyAlignment="1">
      <alignment horizontal="right" indent="5"/>
    </xf>
    <xf numFmtId="0" fontId="18" fillId="0" borderId="23" xfId="2" applyFont="1" applyFill="1" applyBorder="1"/>
    <xf numFmtId="3" fontId="22" fillId="0" borderId="0" xfId="3" applyNumberFormat="1" applyFont="1" applyFill="1" applyAlignment="1">
      <alignment horizontal="right"/>
    </xf>
    <xf numFmtId="166" fontId="22" fillId="0" borderId="0" xfId="3" applyNumberFormat="1" applyFont="1" applyFill="1" applyAlignment="1">
      <alignment horizontal="right"/>
    </xf>
    <xf numFmtId="3" fontId="20" fillId="0" borderId="0" xfId="3" applyNumberFormat="1" applyFont="1" applyFill="1"/>
    <xf numFmtId="0" fontId="20" fillId="0" borderId="0" xfId="3" applyFont="1" applyFill="1" applyAlignment="1">
      <alignment horizontal="center"/>
    </xf>
    <xf numFmtId="0" fontId="21" fillId="0" borderId="0" xfId="2" applyFont="1" applyFill="1" applyAlignment="1">
      <alignment horizontal="center"/>
    </xf>
    <xf numFmtId="0" fontId="20" fillId="0" borderId="20" xfId="3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20" fillId="0" borderId="19" xfId="3" applyFont="1" applyFill="1" applyBorder="1" applyAlignment="1">
      <alignment horizontal="center" vertical="center" wrapText="1"/>
    </xf>
    <xf numFmtId="0" fontId="20" fillId="0" borderId="17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center" vertical="center"/>
    </xf>
    <xf numFmtId="0" fontId="20" fillId="0" borderId="13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14" xfId="3" applyFont="1" applyFill="1" applyBorder="1" applyAlignment="1">
      <alignment horizontal="center" vertical="center"/>
    </xf>
    <xf numFmtId="0" fontId="20" fillId="0" borderId="15" xfId="3" applyFont="1" applyFill="1" applyBorder="1" applyAlignment="1">
      <alignment horizontal="center" vertical="center"/>
    </xf>
    <xf numFmtId="0" fontId="20" fillId="0" borderId="16" xfId="3" applyFon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 vertical="center" wrapText="1"/>
    </xf>
    <xf numFmtId="0" fontId="20" fillId="0" borderId="12" xfId="3" applyFont="1" applyFill="1" applyBorder="1" applyAlignment="1">
      <alignment horizontal="center" vertical="center" wrapText="1"/>
    </xf>
    <xf numFmtId="0" fontId="20" fillId="0" borderId="15" xfId="3" applyFont="1" applyFill="1" applyBorder="1" applyAlignment="1">
      <alignment horizontal="center" vertical="center" wrapText="1"/>
    </xf>
    <xf numFmtId="0" fontId="20" fillId="0" borderId="16" xfId="3" applyFont="1" applyFill="1" applyBorder="1" applyAlignment="1">
      <alignment horizontal="center" vertical="center" wrapText="1"/>
    </xf>
  </cellXfs>
  <cellStyles count="42768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4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rmal_Libro1" xfId="5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" xfId="1" builtinId="5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P120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2.7109375" style="1" customWidth="1"/>
    <col min="3" max="3" width="1.85546875" style="1" customWidth="1"/>
    <col min="4" max="4" width="62.5703125" style="1" customWidth="1"/>
    <col min="5" max="5" width="15.5703125" style="1" customWidth="1"/>
    <col min="6" max="6" width="15.7109375" style="1" customWidth="1"/>
    <col min="7" max="7" width="13.42578125" style="1" customWidth="1"/>
    <col min="8" max="8" width="17.140625" style="1" customWidth="1"/>
    <col min="9" max="9" width="16.42578125" style="1" customWidth="1"/>
    <col min="10" max="10" width="15.42578125" style="1" customWidth="1"/>
    <col min="11" max="11" width="13.28515625" style="1" customWidth="1"/>
    <col min="12" max="12" width="17.140625" style="1" customWidth="1"/>
    <col min="13" max="16384" width="11.42578125" style="1"/>
  </cols>
  <sheetData>
    <row r="2" spans="1:16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1:16" ht="5.0999999999999996" customHeight="1">
      <c r="B3" s="4"/>
      <c r="C3" s="4"/>
      <c r="D3" s="4"/>
      <c r="E3" s="5"/>
      <c r="F3" s="4"/>
      <c r="G3" s="4"/>
      <c r="H3" s="4"/>
      <c r="I3" s="4"/>
      <c r="J3" s="4"/>
      <c r="K3" s="4"/>
    </row>
    <row r="4" spans="1:16" ht="15" customHeight="1">
      <c r="A4" s="6"/>
      <c r="B4" s="59" t="s">
        <v>1</v>
      </c>
      <c r="C4" s="60"/>
      <c r="D4" s="61"/>
      <c r="E4" s="68" t="s">
        <v>2</v>
      </c>
      <c r="F4" s="69"/>
      <c r="G4" s="69"/>
      <c r="H4" s="70"/>
      <c r="I4" s="68" t="s">
        <v>3</v>
      </c>
      <c r="J4" s="69"/>
      <c r="K4" s="69"/>
      <c r="L4" s="70"/>
      <c r="N4" s="53"/>
      <c r="O4" s="53"/>
      <c r="P4" s="53"/>
    </row>
    <row r="5" spans="1:16" ht="12" customHeight="1">
      <c r="B5" s="62"/>
      <c r="C5" s="63"/>
      <c r="D5" s="64"/>
      <c r="E5" s="71"/>
      <c r="F5" s="72"/>
      <c r="G5" s="72"/>
      <c r="H5" s="57"/>
      <c r="I5" s="71"/>
      <c r="J5" s="72"/>
      <c r="K5" s="72"/>
      <c r="L5" s="57"/>
      <c r="N5" s="53"/>
      <c r="O5" s="53"/>
      <c r="P5" s="53"/>
    </row>
    <row r="6" spans="1:16" ht="15" customHeight="1">
      <c r="B6" s="62"/>
      <c r="C6" s="63"/>
      <c r="D6" s="64"/>
      <c r="E6" s="7" t="s">
        <v>4</v>
      </c>
      <c r="F6" s="8" t="s">
        <v>5</v>
      </c>
      <c r="G6" s="8" t="s">
        <v>6</v>
      </c>
      <c r="H6" s="9" t="s">
        <v>7</v>
      </c>
      <c r="I6" s="7" t="s">
        <v>8</v>
      </c>
      <c r="J6" s="7" t="s">
        <v>9</v>
      </c>
      <c r="K6" s="8" t="s">
        <v>10</v>
      </c>
      <c r="L6" s="9" t="s">
        <v>11</v>
      </c>
      <c r="N6" s="10"/>
      <c r="O6" s="10"/>
      <c r="P6" s="10"/>
    </row>
    <row r="7" spans="1:16" ht="20.25" customHeight="1">
      <c r="B7" s="62"/>
      <c r="C7" s="63"/>
      <c r="D7" s="64"/>
      <c r="E7" s="54" t="s">
        <v>12</v>
      </c>
      <c r="F7" s="54" t="s">
        <v>13</v>
      </c>
      <c r="G7" s="56" t="s">
        <v>14</v>
      </c>
      <c r="H7" s="56" t="s">
        <v>15</v>
      </c>
      <c r="I7" s="54" t="s">
        <v>12</v>
      </c>
      <c r="J7" s="57" t="s">
        <v>13</v>
      </c>
      <c r="K7" s="56" t="s">
        <v>16</v>
      </c>
      <c r="L7" s="56" t="s">
        <v>17</v>
      </c>
    </row>
    <row r="8" spans="1:16" ht="20.25" customHeight="1">
      <c r="B8" s="65"/>
      <c r="C8" s="66"/>
      <c r="D8" s="67"/>
      <c r="E8" s="55"/>
      <c r="F8" s="55"/>
      <c r="G8" s="54"/>
      <c r="H8" s="54"/>
      <c r="I8" s="55"/>
      <c r="J8" s="58"/>
      <c r="K8" s="54"/>
      <c r="L8" s="54"/>
    </row>
    <row r="9" spans="1:16" ht="5.0999999999999996" customHeight="1"/>
    <row r="10" spans="1:16">
      <c r="B10" s="11" t="s">
        <v>18</v>
      </c>
      <c r="C10" s="12"/>
      <c r="D10" s="11"/>
      <c r="E10" s="13">
        <f>SUM(E12,E23,E30)</f>
        <v>34907176</v>
      </c>
      <c r="F10" s="13">
        <f>SUM(F12,F23,F30)</f>
        <v>32316662</v>
      </c>
      <c r="G10" s="14">
        <f>IFERROR((F10/E10)*100,0)</f>
        <v>92.578849689817361</v>
      </c>
      <c r="H10" s="15">
        <f>SUM(H12,H23,H30)</f>
        <v>100</v>
      </c>
      <c r="I10" s="16">
        <f>SUM(I12,I23,I30)</f>
        <v>36225248</v>
      </c>
      <c r="J10" s="16">
        <f>SUM(J12,J23,J30)</f>
        <v>35901114</v>
      </c>
      <c r="K10" s="17">
        <f>IFERROR((J10/I10)*100,0)</f>
        <v>99.105226277539899</v>
      </c>
      <c r="L10" s="18">
        <f>L12+L23+L30</f>
        <v>100</v>
      </c>
    </row>
    <row r="11" spans="1:16">
      <c r="B11" s="4"/>
      <c r="C11" s="4"/>
      <c r="D11" s="4"/>
      <c r="E11" s="19"/>
      <c r="F11" s="19"/>
      <c r="G11" s="20"/>
      <c r="H11" s="21"/>
      <c r="I11" s="22"/>
      <c r="J11" s="22"/>
      <c r="K11" s="23"/>
      <c r="L11" s="24"/>
    </row>
    <row r="12" spans="1:16" s="34" customFormat="1">
      <c r="A12" s="25"/>
      <c r="B12" s="26" t="s">
        <v>19</v>
      </c>
      <c r="C12" s="27"/>
      <c r="D12" s="27"/>
      <c r="E12" s="28">
        <f>SUM(E13:E21)</f>
        <v>25252907</v>
      </c>
      <c r="F12" s="28">
        <f>SUM(F13:F21)</f>
        <v>20175553</v>
      </c>
      <c r="G12" s="29">
        <f>IFERROR((F12/E12)*100,0)</f>
        <v>79.893982106693699</v>
      </c>
      <c r="H12" s="30">
        <f>+F12/$F$10*100</f>
        <v>62.430807364943817</v>
      </c>
      <c r="I12" s="31">
        <f>SUM(I13:I21)</f>
        <v>26204549</v>
      </c>
      <c r="J12" s="31">
        <f>SUM(J13:J21)</f>
        <v>21890393</v>
      </c>
      <c r="K12" s="32">
        <f t="shared" ref="K12:K28" si="0">IFERROR((J12/I12)*100,0)</f>
        <v>83.536614196260345</v>
      </c>
      <c r="L12" s="33">
        <f>+J12/$J$10*100</f>
        <v>60.974133003226584</v>
      </c>
    </row>
    <row r="13" spans="1:16">
      <c r="B13" s="35" t="s">
        <v>20</v>
      </c>
      <c r="C13" s="35"/>
      <c r="D13" s="4"/>
      <c r="E13" s="19">
        <v>107408</v>
      </c>
      <c r="F13" s="19">
        <v>96812</v>
      </c>
      <c r="G13" s="20">
        <f>IFERROR((F13/E13)*100,0)</f>
        <v>90.134813049307311</v>
      </c>
      <c r="H13" s="36">
        <f>+F13/$F$10*100</f>
        <v>0.29957301902034317</v>
      </c>
      <c r="I13" s="22">
        <v>107839</v>
      </c>
      <c r="J13" s="22">
        <v>91217</v>
      </c>
      <c r="K13" s="20">
        <f t="shared" si="0"/>
        <v>84.586281400977384</v>
      </c>
      <c r="L13" s="37">
        <f>+J13/$J$10*100</f>
        <v>0.25407846675732676</v>
      </c>
    </row>
    <row r="14" spans="1:16">
      <c r="B14" s="35" t="s">
        <v>21</v>
      </c>
      <c r="C14" s="35"/>
      <c r="D14" s="4"/>
      <c r="E14" s="19">
        <v>5464837</v>
      </c>
      <c r="F14" s="19">
        <v>5132875</v>
      </c>
      <c r="G14" s="20">
        <f>IFERROR((F14/E14)*100,0)</f>
        <v>93.925491281807666</v>
      </c>
      <c r="H14" s="36">
        <f t="shared" ref="H14:H21" si="1">+F14/$F$10*100</f>
        <v>15.883060571045363</v>
      </c>
      <c r="I14" s="22">
        <v>6159980</v>
      </c>
      <c r="J14" s="22">
        <v>5700094</v>
      </c>
      <c r="K14" s="20">
        <f t="shared" si="0"/>
        <v>92.534293942512804</v>
      </c>
      <c r="L14" s="37">
        <f t="shared" ref="L14:L21" si="2">+J14/$J$10*100</f>
        <v>15.877206484456167</v>
      </c>
    </row>
    <row r="15" spans="1:16">
      <c r="B15" s="35" t="s">
        <v>22</v>
      </c>
      <c r="C15" s="35"/>
      <c r="D15" s="4"/>
      <c r="E15" s="19">
        <v>1176888</v>
      </c>
      <c r="F15" s="19">
        <v>1155837</v>
      </c>
      <c r="G15" s="20">
        <f>IFERROR((F15/E15)*100,0)</f>
        <v>98.211299630890963</v>
      </c>
      <c r="H15" s="36">
        <f t="shared" si="1"/>
        <v>3.5765977315355157</v>
      </c>
      <c r="I15" s="38">
        <v>1222126</v>
      </c>
      <c r="J15" s="38">
        <v>869156</v>
      </c>
      <c r="K15" s="20">
        <f t="shared" si="0"/>
        <v>71.11836259109127</v>
      </c>
      <c r="L15" s="37">
        <f t="shared" si="2"/>
        <v>2.4209722294411256</v>
      </c>
    </row>
    <row r="16" spans="1:16">
      <c r="B16" s="35" t="s">
        <v>23</v>
      </c>
      <c r="C16" s="35"/>
      <c r="D16" s="4"/>
      <c r="E16" s="19">
        <v>703417</v>
      </c>
      <c r="F16" s="19">
        <v>492450</v>
      </c>
      <c r="G16" s="20">
        <f t="shared" ref="G16:G21" si="3">IFERROR((F16/E16)*100,0)</f>
        <v>70.00825968095738</v>
      </c>
      <c r="H16" s="36">
        <f t="shared" si="1"/>
        <v>1.5238269348486548</v>
      </c>
      <c r="I16" s="19">
        <v>709108</v>
      </c>
      <c r="J16" s="19">
        <v>491689</v>
      </c>
      <c r="K16" s="20">
        <f t="shared" si="0"/>
        <v>69.339085160511516</v>
      </c>
      <c r="L16" s="37">
        <f t="shared" si="2"/>
        <v>1.3695647438683936</v>
      </c>
    </row>
    <row r="17" spans="1:12">
      <c r="B17" s="35" t="s">
        <v>24</v>
      </c>
      <c r="C17" s="35"/>
      <c r="D17" s="4"/>
      <c r="E17" s="19">
        <v>2443515</v>
      </c>
      <c r="F17" s="19">
        <v>2190503</v>
      </c>
      <c r="G17" s="20">
        <f t="shared" si="3"/>
        <v>89.645572055010916</v>
      </c>
      <c r="H17" s="36">
        <f t="shared" si="1"/>
        <v>6.7782464661727744</v>
      </c>
      <c r="I17" s="19">
        <v>2464998</v>
      </c>
      <c r="J17" s="19">
        <v>2308711</v>
      </c>
      <c r="K17" s="20">
        <f t="shared" si="0"/>
        <v>93.659751448074203</v>
      </c>
      <c r="L17" s="37">
        <f t="shared" si="2"/>
        <v>6.4307503104221215</v>
      </c>
    </row>
    <row r="18" spans="1:12">
      <c r="B18" s="35" t="s">
        <v>25</v>
      </c>
      <c r="C18" s="35"/>
      <c r="D18" s="4"/>
      <c r="E18" s="19">
        <v>992784</v>
      </c>
      <c r="F18" s="19">
        <v>1230554</v>
      </c>
      <c r="G18" s="20">
        <f t="shared" si="3"/>
        <v>123.9498219149382</v>
      </c>
      <c r="H18" s="36">
        <f t="shared" si="1"/>
        <v>3.8078004467169286</v>
      </c>
      <c r="I18" s="19">
        <v>1003165</v>
      </c>
      <c r="J18" s="19">
        <v>1286718</v>
      </c>
      <c r="K18" s="20">
        <f t="shared" si="0"/>
        <v>128.26583862076529</v>
      </c>
      <c r="L18" s="37">
        <f t="shared" si="2"/>
        <v>3.5840614862257478</v>
      </c>
    </row>
    <row r="19" spans="1:12">
      <c r="B19" s="35" t="s">
        <v>26</v>
      </c>
      <c r="C19" s="35"/>
      <c r="D19" s="4"/>
      <c r="E19" s="19">
        <v>13684596</v>
      </c>
      <c r="F19" s="19">
        <v>9429860</v>
      </c>
      <c r="G19" s="20">
        <f t="shared" si="3"/>
        <v>68.90857428308442</v>
      </c>
      <c r="H19" s="36">
        <f t="shared" si="1"/>
        <v>29.179560686063432</v>
      </c>
      <c r="I19" s="19">
        <v>13857477</v>
      </c>
      <c r="J19" s="19">
        <v>10818202</v>
      </c>
      <c r="K19" s="20">
        <f t="shared" si="0"/>
        <v>78.067616493247655</v>
      </c>
      <c r="L19" s="37">
        <f t="shared" si="2"/>
        <v>30.133332352862364</v>
      </c>
    </row>
    <row r="20" spans="1:12">
      <c r="B20" s="35" t="s">
        <v>27</v>
      </c>
      <c r="C20" s="35"/>
      <c r="D20" s="4"/>
      <c r="E20" s="19">
        <v>700</v>
      </c>
      <c r="F20" s="19">
        <v>1235</v>
      </c>
      <c r="G20" s="20">
        <f t="shared" si="3"/>
        <v>176.42857142857142</v>
      </c>
      <c r="H20" s="36">
        <f t="shared" si="1"/>
        <v>3.8215580557175123E-3</v>
      </c>
      <c r="I20" s="19">
        <v>241</v>
      </c>
      <c r="J20" s="19">
        <v>195</v>
      </c>
      <c r="K20" s="20">
        <f t="shared" si="0"/>
        <v>80.912863070539416</v>
      </c>
      <c r="L20" s="37">
        <f t="shared" si="2"/>
        <v>5.4315863290481739E-4</v>
      </c>
    </row>
    <row r="21" spans="1:12">
      <c r="B21" s="35" t="s">
        <v>28</v>
      </c>
      <c r="C21" s="35"/>
      <c r="D21" s="4"/>
      <c r="E21" s="19">
        <v>678762</v>
      </c>
      <c r="F21" s="19">
        <v>445427</v>
      </c>
      <c r="G21" s="20">
        <f t="shared" si="3"/>
        <v>65.623443858082808</v>
      </c>
      <c r="H21" s="36">
        <f t="shared" si="1"/>
        <v>1.3783199514850883</v>
      </c>
      <c r="I21" s="22">
        <v>679615</v>
      </c>
      <c r="J21" s="22">
        <v>324411</v>
      </c>
      <c r="K21" s="20">
        <f t="shared" si="0"/>
        <v>47.73452616554961</v>
      </c>
      <c r="L21" s="37">
        <f t="shared" si="2"/>
        <v>0.90362377056043452</v>
      </c>
    </row>
    <row r="22" spans="1:12" ht="4.5" customHeight="1">
      <c r="B22" s="4"/>
      <c r="C22" s="4"/>
      <c r="D22" s="4"/>
      <c r="E22" s="19"/>
      <c r="F22" s="19"/>
      <c r="G22" s="20"/>
      <c r="H22" s="21"/>
      <c r="I22" s="22"/>
      <c r="J22" s="22"/>
      <c r="K22" s="23"/>
      <c r="L22" s="39"/>
    </row>
    <row r="23" spans="1:12" s="34" customFormat="1">
      <c r="A23" s="25"/>
      <c r="B23" s="26" t="s">
        <v>29</v>
      </c>
      <c r="C23" s="27"/>
      <c r="D23" s="27"/>
      <c r="E23" s="28">
        <f>SUM(E24:E28)</f>
        <v>3761746</v>
      </c>
      <c r="F23" s="28">
        <f>SUM(F24:F28)</f>
        <v>2110308</v>
      </c>
      <c r="G23" s="29">
        <f t="shared" ref="G23:G28" si="4">IFERROR((F23/E23)*100,0)</f>
        <v>56.099162463388005</v>
      </c>
      <c r="H23" s="30">
        <f t="shared" ref="H23:H28" si="5">+F23/$F$10*100</f>
        <v>6.5300927428705355</v>
      </c>
      <c r="I23" s="28">
        <f>SUM(I24:I28)</f>
        <v>3799651</v>
      </c>
      <c r="J23" s="28">
        <f>SUM(J24:J28)</f>
        <v>2116302</v>
      </c>
      <c r="K23" s="32">
        <f t="shared" si="0"/>
        <v>55.697273249569498</v>
      </c>
      <c r="L23" s="33">
        <f t="shared" ref="L23:L28" si="6">+J23/$J$10*100</f>
        <v>5.894808723762722</v>
      </c>
    </row>
    <row r="24" spans="1:12">
      <c r="B24" s="35" t="s">
        <v>30</v>
      </c>
      <c r="C24" s="4"/>
      <c r="D24" s="4"/>
      <c r="E24" s="19">
        <v>31057</v>
      </c>
      <c r="F24" s="19">
        <v>17624</v>
      </c>
      <c r="G24" s="20">
        <f t="shared" si="4"/>
        <v>56.747271146601406</v>
      </c>
      <c r="H24" s="36">
        <f t="shared" si="5"/>
        <v>5.4535335363534762E-2</v>
      </c>
      <c r="I24" s="19">
        <v>31017</v>
      </c>
      <c r="J24" s="19">
        <v>41683</v>
      </c>
      <c r="K24" s="20">
        <f t="shared" si="0"/>
        <v>134.3875939001193</v>
      </c>
      <c r="L24" s="37">
        <f t="shared" si="6"/>
        <v>0.11610503228395641</v>
      </c>
    </row>
    <row r="25" spans="1:12">
      <c r="B25" s="35" t="s">
        <v>31</v>
      </c>
      <c r="C25" s="4"/>
      <c r="D25" s="4"/>
      <c r="E25" s="19">
        <v>1754022</v>
      </c>
      <c r="F25" s="19">
        <v>1122971</v>
      </c>
      <c r="G25" s="20">
        <f t="shared" si="4"/>
        <v>64.022629134640269</v>
      </c>
      <c r="H25" s="36">
        <f t="shared" si="5"/>
        <v>3.4748978715685426</v>
      </c>
      <c r="I25" s="19">
        <v>1838980</v>
      </c>
      <c r="J25" s="19">
        <v>1305409</v>
      </c>
      <c r="K25" s="20">
        <f t="shared" si="0"/>
        <v>70.985491957498184</v>
      </c>
      <c r="L25" s="37">
        <f t="shared" si="6"/>
        <v>3.6361239375468966</v>
      </c>
    </row>
    <row r="26" spans="1:12">
      <c r="B26" s="35" t="s">
        <v>32</v>
      </c>
      <c r="C26" s="4"/>
      <c r="D26" s="4"/>
      <c r="E26" s="19">
        <v>63000</v>
      </c>
      <c r="F26" s="19">
        <v>0</v>
      </c>
      <c r="G26" s="20">
        <f t="shared" si="4"/>
        <v>0</v>
      </c>
      <c r="H26" s="21">
        <f t="shared" si="5"/>
        <v>0</v>
      </c>
      <c r="I26" s="19">
        <v>63000</v>
      </c>
      <c r="J26" s="19">
        <v>0</v>
      </c>
      <c r="K26" s="20">
        <f t="shared" si="0"/>
        <v>0</v>
      </c>
      <c r="L26" s="40">
        <f t="shared" si="6"/>
        <v>0</v>
      </c>
    </row>
    <row r="27" spans="1:12">
      <c r="B27" s="35" t="s">
        <v>33</v>
      </c>
      <c r="C27" s="4"/>
      <c r="D27" s="4"/>
      <c r="E27" s="19">
        <v>379239</v>
      </c>
      <c r="F27" s="19">
        <v>262700</v>
      </c>
      <c r="G27" s="20">
        <f t="shared" si="4"/>
        <v>69.270301841319053</v>
      </c>
      <c r="H27" s="36">
        <f t="shared" si="5"/>
        <v>0.81289336132549828</v>
      </c>
      <c r="I27" s="19">
        <v>379240</v>
      </c>
      <c r="J27" s="19">
        <v>162500</v>
      </c>
      <c r="K27" s="20">
        <f t="shared" si="0"/>
        <v>42.848855605948735</v>
      </c>
      <c r="L27" s="37">
        <f t="shared" si="6"/>
        <v>0.45263219408734778</v>
      </c>
    </row>
    <row r="28" spans="1:12">
      <c r="B28" s="35" t="s">
        <v>34</v>
      </c>
      <c r="C28" s="4"/>
      <c r="D28" s="4"/>
      <c r="E28" s="19">
        <v>1534428</v>
      </c>
      <c r="F28" s="19">
        <v>707013</v>
      </c>
      <c r="G28" s="20">
        <f t="shared" si="4"/>
        <v>46.076648757712974</v>
      </c>
      <c r="H28" s="36">
        <f t="shared" si="5"/>
        <v>2.18776617461296</v>
      </c>
      <c r="I28" s="22">
        <v>1487414</v>
      </c>
      <c r="J28" s="22">
        <v>606710</v>
      </c>
      <c r="K28" s="20">
        <f t="shared" si="0"/>
        <v>40.789585145763049</v>
      </c>
      <c r="L28" s="37">
        <f t="shared" si="6"/>
        <v>1.6899475598445217</v>
      </c>
    </row>
    <row r="29" spans="1:12" ht="4.5" customHeight="1">
      <c r="B29" s="3"/>
      <c r="C29" s="4"/>
      <c r="D29" s="4"/>
      <c r="E29" s="19"/>
      <c r="F29" s="19"/>
      <c r="G29" s="20"/>
      <c r="H29" s="21"/>
      <c r="I29" s="22"/>
      <c r="J29" s="22"/>
      <c r="K29" s="23"/>
      <c r="L29" s="39"/>
    </row>
    <row r="30" spans="1:12">
      <c r="B30" s="26" t="s">
        <v>35</v>
      </c>
      <c r="C30" s="4"/>
      <c r="D30" s="4"/>
      <c r="E30" s="28">
        <f>SUM(E31:E34)</f>
        <v>5892523</v>
      </c>
      <c r="F30" s="28">
        <f>SUM(F31:F34)</f>
        <v>10030801</v>
      </c>
      <c r="G30" s="29">
        <f>IFERROR((F30/E30)*100,0)</f>
        <v>170.22930585082145</v>
      </c>
      <c r="H30" s="30">
        <f>+F30/$F$10*100</f>
        <v>31.039099892185646</v>
      </c>
      <c r="I30" s="31">
        <f>SUM(I31:I34)</f>
        <v>6221048</v>
      </c>
      <c r="J30" s="31">
        <f>SUM(J31:J34)</f>
        <v>11894419</v>
      </c>
      <c r="K30" s="32">
        <f>IFERROR((J30/I30)*100,0)</f>
        <v>191.19638684671779</v>
      </c>
      <c r="L30" s="33">
        <f>+J30/$J$10*100</f>
        <v>33.131058273010694</v>
      </c>
    </row>
    <row r="31" spans="1:12">
      <c r="B31" s="35" t="s">
        <v>36</v>
      </c>
      <c r="C31" s="4"/>
      <c r="D31" s="4"/>
      <c r="E31" s="19">
        <v>934545</v>
      </c>
      <c r="F31" s="19">
        <v>1802656</v>
      </c>
      <c r="G31" s="20">
        <f>IFERROR((F31/E31)*100,0)</f>
        <v>192.89130004440665</v>
      </c>
      <c r="H31" s="36">
        <f>+F31/$F$10*100</f>
        <v>5.5781008570749044</v>
      </c>
      <c r="I31" s="22">
        <v>801330</v>
      </c>
      <c r="J31" s="22">
        <v>1301909</v>
      </c>
      <c r="K31" s="20">
        <f>IFERROR((J31/I31)*100,0)</f>
        <v>162.46852108369836</v>
      </c>
      <c r="L31" s="37">
        <f>+J31/$J$10*100</f>
        <v>3.6263749364434763</v>
      </c>
    </row>
    <row r="32" spans="1:12">
      <c r="B32" s="35" t="s">
        <v>37</v>
      </c>
      <c r="C32" s="4"/>
      <c r="D32" s="4"/>
      <c r="E32" s="19">
        <v>1165632</v>
      </c>
      <c r="F32" s="19">
        <v>570561</v>
      </c>
      <c r="G32" s="20">
        <f>IFERROR((F32/E32)*100,0)</f>
        <v>48.948639021577996</v>
      </c>
      <c r="H32" s="36">
        <f>+F32/$F$10*100</f>
        <v>1.765531972330558</v>
      </c>
      <c r="I32" s="22">
        <v>1216740</v>
      </c>
      <c r="J32" s="22">
        <v>546525</v>
      </c>
      <c r="K32" s="20">
        <f>IFERROR((J32/I32)*100,0)</f>
        <v>44.917155678287884</v>
      </c>
      <c r="L32" s="37">
        <f>+J32/$J$10*100</f>
        <v>1.5223065222990015</v>
      </c>
    </row>
    <row r="33" spans="1:15">
      <c r="B33" s="35" t="s">
        <v>38</v>
      </c>
      <c r="C33" s="4"/>
      <c r="D33" s="4"/>
      <c r="E33" s="19">
        <v>3447574</v>
      </c>
      <c r="F33" s="19">
        <v>3384890</v>
      </c>
      <c r="G33" s="20">
        <f>IFERROR((F33/E33)*100,0)</f>
        <v>98.181793922334947</v>
      </c>
      <c r="H33" s="36">
        <f>+F33/$F$10*100</f>
        <v>10.474132507868541</v>
      </c>
      <c r="I33" s="22">
        <v>3398009</v>
      </c>
      <c r="J33" s="22">
        <v>3191530</v>
      </c>
      <c r="K33" s="20">
        <f>IFERROR((J33/I33)*100,0)</f>
        <v>93.923529925906607</v>
      </c>
      <c r="L33" s="37">
        <f>+J33/$J$10*100</f>
        <v>8.8897798547421125</v>
      </c>
    </row>
    <row r="34" spans="1:15">
      <c r="B34" s="35" t="s">
        <v>39</v>
      </c>
      <c r="C34" s="4"/>
      <c r="D34" s="4"/>
      <c r="E34" s="19">
        <v>344772</v>
      </c>
      <c r="F34" s="19">
        <v>4272694</v>
      </c>
      <c r="G34" s="20">
        <f>IFERROR((F34/E34)*100,0)</f>
        <v>1239.2810321023749</v>
      </c>
      <c r="H34" s="36">
        <f>+F34/$F$10*100</f>
        <v>13.221334554911643</v>
      </c>
      <c r="I34" s="22">
        <v>804969</v>
      </c>
      <c r="J34" s="22">
        <v>6854455</v>
      </c>
      <c r="K34" s="20">
        <f>IFERROR((J34/I34)*100,0)</f>
        <v>851.51788453965298</v>
      </c>
      <c r="L34" s="37">
        <f>+J34/$J$10*100</f>
        <v>19.092596959526105</v>
      </c>
    </row>
    <row r="35" spans="1:15">
      <c r="B35" s="4"/>
      <c r="C35" s="4"/>
      <c r="D35" s="4"/>
      <c r="E35" s="19"/>
      <c r="F35" s="19"/>
      <c r="G35" s="20"/>
      <c r="H35" s="21"/>
      <c r="I35" s="22"/>
      <c r="J35" s="22"/>
      <c r="K35" s="23"/>
      <c r="L35" s="39"/>
    </row>
    <row r="36" spans="1:15" s="34" customFormat="1">
      <c r="A36" s="25"/>
      <c r="B36" s="11" t="s">
        <v>40</v>
      </c>
      <c r="C36" s="41"/>
      <c r="D36" s="11"/>
      <c r="E36" s="13">
        <f>SUM(E38,E45,E56,E65,E72,E82,E89,E97,E107)</f>
        <v>34907176</v>
      </c>
      <c r="F36" s="13">
        <f>SUM(F38,F45,F56,F65,F72,F82,F89,F97,F107)</f>
        <v>23961012</v>
      </c>
      <c r="G36" s="14">
        <f>IFERROR((F36/E36)*100,0)</f>
        <v>68.642080929147625</v>
      </c>
      <c r="H36" s="15">
        <f>H38+H45+H56+H65+H72+H82+H89+H97+H107</f>
        <v>100.00000000000001</v>
      </c>
      <c r="I36" s="16">
        <f>I38+I45+I56+I65+I72+I82+I89+I97+I107</f>
        <v>36225248</v>
      </c>
      <c r="J36" s="16">
        <f>J38+J45+J56+J65+J72+J82+J89+J97+J107</f>
        <v>26981401</v>
      </c>
      <c r="K36" s="17">
        <f>IFERROR((J36/I36)*100,0)</f>
        <v>74.48230858212483</v>
      </c>
      <c r="L36" s="42">
        <f>L38+L45+L56+L65+L72+L82+L89+L97+L107</f>
        <v>100</v>
      </c>
    </row>
    <row r="37" spans="1:15">
      <c r="B37" s="4"/>
      <c r="C37" s="4"/>
      <c r="D37" s="4"/>
      <c r="E37" s="19"/>
      <c r="F37" s="19"/>
      <c r="G37" s="20"/>
      <c r="H37" s="21"/>
      <c r="I37" s="22"/>
      <c r="J37" s="22"/>
      <c r="K37" s="23"/>
      <c r="L37" s="39"/>
    </row>
    <row r="38" spans="1:15" s="34" customFormat="1">
      <c r="A38" s="25"/>
      <c r="B38" s="26" t="s">
        <v>41</v>
      </c>
      <c r="C38" s="27"/>
      <c r="D38" s="27"/>
      <c r="E38" s="28">
        <f>SUM(E39:E43)</f>
        <v>6022408</v>
      </c>
      <c r="F38" s="28">
        <f>SUM(F39:F43)</f>
        <v>5312588</v>
      </c>
      <c r="G38" s="29">
        <f t="shared" ref="G38:G113" si="7">IFERROR((F38/E38)*100,0)</f>
        <v>88.21368462581745</v>
      </c>
      <c r="H38" s="30">
        <f>+F38/$F$36*100</f>
        <v>22.171801424747837</v>
      </c>
      <c r="I38" s="31">
        <f>SUM(I39:I43)</f>
        <v>6059610</v>
      </c>
      <c r="J38" s="31">
        <f>SUM(J39:J43)</f>
        <v>5508963</v>
      </c>
      <c r="K38" s="32">
        <f t="shared" ref="K38:K43" si="8">IFERROR((J38/I38)*100,0)</f>
        <v>90.912831023778764</v>
      </c>
      <c r="L38" s="33">
        <f t="shared" ref="L38:L43" si="9">+J38/$J$36*100</f>
        <v>20.417631389859999</v>
      </c>
    </row>
    <row r="39" spans="1:15">
      <c r="B39" s="35" t="s">
        <v>42</v>
      </c>
      <c r="C39" s="4"/>
      <c r="E39" s="19">
        <v>3652212</v>
      </c>
      <c r="F39" s="19">
        <v>3246016</v>
      </c>
      <c r="G39" s="20">
        <f t="shared" si="7"/>
        <v>88.87808265237615</v>
      </c>
      <c r="H39" s="36">
        <f t="shared" ref="H39:H113" si="10">+F39/$F$36*100</f>
        <v>13.547073888198044</v>
      </c>
      <c r="I39" s="43">
        <v>3668210</v>
      </c>
      <c r="J39" s="43">
        <v>3331828</v>
      </c>
      <c r="K39" s="20">
        <f t="shared" si="8"/>
        <v>90.829805272871511</v>
      </c>
      <c r="L39" s="37">
        <f t="shared" si="9"/>
        <v>12.348610066615889</v>
      </c>
    </row>
    <row r="40" spans="1:15">
      <c r="B40" s="35" t="s">
        <v>43</v>
      </c>
      <c r="C40" s="4"/>
      <c r="E40" s="19">
        <v>188568</v>
      </c>
      <c r="F40" s="19">
        <v>154521</v>
      </c>
      <c r="G40" s="20">
        <f t="shared" si="7"/>
        <v>81.944444444444443</v>
      </c>
      <c r="H40" s="36">
        <f t="shared" si="10"/>
        <v>0.64488511587073205</v>
      </c>
      <c r="I40" s="43">
        <v>191051</v>
      </c>
      <c r="J40" s="43">
        <v>171547</v>
      </c>
      <c r="K40" s="20">
        <f t="shared" si="8"/>
        <v>89.79120758331544</v>
      </c>
      <c r="L40" s="37">
        <f t="shared" si="9"/>
        <v>0.63579722935810479</v>
      </c>
    </row>
    <row r="41" spans="1:15">
      <c r="B41" s="35" t="s">
        <v>44</v>
      </c>
      <c r="C41" s="4"/>
      <c r="E41" s="19">
        <v>1415703</v>
      </c>
      <c r="F41" s="19">
        <v>1249734</v>
      </c>
      <c r="G41" s="20">
        <f t="shared" si="7"/>
        <v>88.276566483224244</v>
      </c>
      <c r="H41" s="36">
        <f t="shared" si="10"/>
        <v>5.2156979012405653</v>
      </c>
      <c r="I41" s="43">
        <v>1445918</v>
      </c>
      <c r="J41" s="43">
        <v>1358425</v>
      </c>
      <c r="K41" s="20">
        <f t="shared" si="8"/>
        <v>93.948965294020823</v>
      </c>
      <c r="L41" s="37">
        <f t="shared" si="9"/>
        <v>5.0346718467287896</v>
      </c>
    </row>
    <row r="42" spans="1:15">
      <c r="B42" s="35" t="s">
        <v>45</v>
      </c>
      <c r="C42" s="4"/>
      <c r="E42" s="19">
        <v>636244</v>
      </c>
      <c r="F42" s="19">
        <v>555642</v>
      </c>
      <c r="G42" s="20">
        <f t="shared" si="7"/>
        <v>87.33158976744771</v>
      </c>
      <c r="H42" s="36">
        <f t="shared" si="10"/>
        <v>2.3189421214763382</v>
      </c>
      <c r="I42" s="43">
        <v>628789</v>
      </c>
      <c r="J42" s="43">
        <v>540954</v>
      </c>
      <c r="K42" s="20">
        <f t="shared" si="8"/>
        <v>86.031085149390336</v>
      </c>
      <c r="L42" s="37">
        <f t="shared" si="9"/>
        <v>2.0049144223459705</v>
      </c>
    </row>
    <row r="43" spans="1:15">
      <c r="B43" s="35" t="s">
        <v>46</v>
      </c>
      <c r="C43" s="4"/>
      <c r="E43" s="19">
        <v>129681</v>
      </c>
      <c r="F43" s="19">
        <v>106675</v>
      </c>
      <c r="G43" s="20">
        <f t="shared" si="7"/>
        <v>82.259544574764234</v>
      </c>
      <c r="H43" s="36">
        <f t="shared" si="10"/>
        <v>0.44520239796215622</v>
      </c>
      <c r="I43" s="43">
        <v>125642</v>
      </c>
      <c r="J43" s="43">
        <v>106209</v>
      </c>
      <c r="K43" s="20">
        <f t="shared" si="8"/>
        <v>84.533038315213062</v>
      </c>
      <c r="L43" s="37">
        <f t="shared" si="9"/>
        <v>0.39363782481124682</v>
      </c>
    </row>
    <row r="44" spans="1:15" ht="4.5" customHeight="1">
      <c r="B44" s="4"/>
      <c r="C44" s="4"/>
      <c r="D44" s="3"/>
      <c r="E44" s="19"/>
      <c r="F44" s="19"/>
      <c r="G44" s="20"/>
      <c r="H44" s="21"/>
      <c r="I44" s="43"/>
      <c r="J44" s="43"/>
      <c r="K44" s="23"/>
      <c r="L44" s="39"/>
    </row>
    <row r="45" spans="1:15">
      <c r="B45" s="26" t="s">
        <v>47</v>
      </c>
      <c r="C45" s="4"/>
      <c r="E45" s="28">
        <f>SUM(E46:E54)</f>
        <v>1947451</v>
      </c>
      <c r="F45" s="28">
        <f>SUM(F46:F54)</f>
        <v>1246858</v>
      </c>
      <c r="G45" s="29">
        <f t="shared" si="7"/>
        <v>64.025128231724452</v>
      </c>
      <c r="H45" s="30">
        <f t="shared" si="10"/>
        <v>5.2036950693067556</v>
      </c>
      <c r="I45" s="31">
        <f>SUM(I46:I54)</f>
        <v>2074954</v>
      </c>
      <c r="J45" s="31">
        <f>SUM(J46:J54)</f>
        <v>1426147</v>
      </c>
      <c r="K45" s="32">
        <f t="shared" ref="K45:K54" si="11">IFERROR((J45/I45)*100,0)</f>
        <v>68.731499589870424</v>
      </c>
      <c r="L45" s="33">
        <f>+J45/$J$36*100</f>
        <v>5.2856669674046941</v>
      </c>
      <c r="O45" s="44"/>
    </row>
    <row r="46" spans="1:15">
      <c r="B46" s="35" t="s">
        <v>48</v>
      </c>
      <c r="C46" s="4"/>
      <c r="D46" s="3"/>
      <c r="E46" s="19">
        <v>155390</v>
      </c>
      <c r="F46" s="19">
        <v>103480</v>
      </c>
      <c r="G46" s="20">
        <f t="shared" si="7"/>
        <v>66.593731900379694</v>
      </c>
      <c r="H46" s="36">
        <f t="shared" si="10"/>
        <v>0.43186823661705104</v>
      </c>
      <c r="I46" s="19">
        <v>170980</v>
      </c>
      <c r="J46" s="19">
        <v>127092</v>
      </c>
      <c r="K46" s="20">
        <f t="shared" si="11"/>
        <v>74.331500760322839</v>
      </c>
      <c r="L46" s="37">
        <f t="shared" ref="L46:L54" si="12">+J46/$J$36*100</f>
        <v>0.47103558484602043</v>
      </c>
    </row>
    <row r="47" spans="1:15">
      <c r="B47" s="35" t="s">
        <v>49</v>
      </c>
      <c r="C47" s="4"/>
      <c r="D47" s="3"/>
      <c r="E47" s="19">
        <v>66689</v>
      </c>
      <c r="F47" s="19">
        <v>42022</v>
      </c>
      <c r="G47" s="20">
        <f t="shared" si="7"/>
        <v>63.011891016509466</v>
      </c>
      <c r="H47" s="36">
        <f t="shared" si="10"/>
        <v>0.17537656589796793</v>
      </c>
      <c r="I47" s="19">
        <v>60009</v>
      </c>
      <c r="J47" s="19">
        <v>24264</v>
      </c>
      <c r="K47" s="20">
        <f t="shared" si="11"/>
        <v>40.433934909763536</v>
      </c>
      <c r="L47" s="37">
        <f t="shared" si="12"/>
        <v>8.9928614159064613E-2</v>
      </c>
    </row>
    <row r="48" spans="1:15">
      <c r="B48" s="35" t="s">
        <v>50</v>
      </c>
      <c r="C48" s="4"/>
      <c r="D48" s="3"/>
      <c r="E48" s="19">
        <v>150802</v>
      </c>
      <c r="F48" s="19">
        <v>119699</v>
      </c>
      <c r="G48" s="20">
        <f t="shared" si="7"/>
        <v>79.374941976896864</v>
      </c>
      <c r="H48" s="36">
        <f t="shared" si="10"/>
        <v>0.49955736427159253</v>
      </c>
      <c r="I48" s="19">
        <v>161608</v>
      </c>
      <c r="J48" s="19">
        <v>131887</v>
      </c>
      <c r="K48" s="20">
        <f t="shared" si="11"/>
        <v>81.609202514727002</v>
      </c>
      <c r="L48" s="37">
        <f t="shared" si="12"/>
        <v>0.48880708603678513</v>
      </c>
    </row>
    <row r="49" spans="2:15">
      <c r="B49" s="35" t="s">
        <v>51</v>
      </c>
      <c r="C49" s="4"/>
      <c r="D49" s="3"/>
      <c r="E49" s="19">
        <v>388743</v>
      </c>
      <c r="F49" s="19">
        <v>224841</v>
      </c>
      <c r="G49" s="20">
        <f t="shared" si="7"/>
        <v>57.837954638411496</v>
      </c>
      <c r="H49" s="36">
        <f t="shared" si="10"/>
        <v>0.93836186885595652</v>
      </c>
      <c r="I49" s="19">
        <v>419093</v>
      </c>
      <c r="J49" s="19">
        <v>256834</v>
      </c>
      <c r="K49" s="20">
        <f t="shared" si="11"/>
        <v>61.283295115881195</v>
      </c>
      <c r="L49" s="37">
        <f t="shared" si="12"/>
        <v>0.95189275012072194</v>
      </c>
    </row>
    <row r="50" spans="2:15">
      <c r="B50" s="35" t="s">
        <v>52</v>
      </c>
      <c r="C50" s="4"/>
      <c r="D50" s="3"/>
      <c r="E50" s="19">
        <v>268113</v>
      </c>
      <c r="F50" s="19">
        <v>180827</v>
      </c>
      <c r="G50" s="20">
        <f t="shared" si="7"/>
        <v>67.444323848526551</v>
      </c>
      <c r="H50" s="36">
        <f t="shared" si="10"/>
        <v>0.754671797668646</v>
      </c>
      <c r="I50" s="19">
        <v>285775</v>
      </c>
      <c r="J50" s="19">
        <v>212270</v>
      </c>
      <c r="K50" s="20">
        <f t="shared" si="11"/>
        <v>74.278715772898266</v>
      </c>
      <c r="L50" s="37">
        <f t="shared" si="12"/>
        <v>0.78672712362119379</v>
      </c>
    </row>
    <row r="51" spans="2:15">
      <c r="B51" s="35" t="s">
        <v>53</v>
      </c>
      <c r="C51" s="4"/>
      <c r="D51" s="3"/>
      <c r="E51" s="19">
        <v>698730</v>
      </c>
      <c r="F51" s="19">
        <v>422085</v>
      </c>
      <c r="G51" s="20">
        <f t="shared" si="7"/>
        <v>60.407453522819978</v>
      </c>
      <c r="H51" s="36">
        <f t="shared" si="10"/>
        <v>1.7615491365723619</v>
      </c>
      <c r="I51" s="19">
        <v>758065</v>
      </c>
      <c r="J51" s="19">
        <v>518097</v>
      </c>
      <c r="K51" s="20">
        <f t="shared" si="11"/>
        <v>68.344667014042329</v>
      </c>
      <c r="L51" s="37">
        <f t="shared" si="12"/>
        <v>1.920200511456021</v>
      </c>
    </row>
    <row r="52" spans="2:15">
      <c r="B52" s="35" t="s">
        <v>54</v>
      </c>
      <c r="C52" s="4"/>
      <c r="D52" s="3"/>
      <c r="E52" s="19">
        <v>32641</v>
      </c>
      <c r="F52" s="19">
        <v>26550</v>
      </c>
      <c r="G52" s="20">
        <f t="shared" si="7"/>
        <v>81.33941974816949</v>
      </c>
      <c r="H52" s="36">
        <f t="shared" si="10"/>
        <v>0.11080500272692989</v>
      </c>
      <c r="I52" s="19">
        <v>32957</v>
      </c>
      <c r="J52" s="19">
        <v>26318</v>
      </c>
      <c r="K52" s="20">
        <f t="shared" si="11"/>
        <v>79.855569378280791</v>
      </c>
      <c r="L52" s="37">
        <f t="shared" si="12"/>
        <v>9.7541265555483939E-2</v>
      </c>
    </row>
    <row r="53" spans="2:15">
      <c r="B53" s="35" t="s">
        <v>55</v>
      </c>
      <c r="C53" s="4"/>
      <c r="D53" s="3"/>
      <c r="E53" s="19">
        <v>167059</v>
      </c>
      <c r="F53" s="19">
        <v>118081</v>
      </c>
      <c r="G53" s="20">
        <f t="shared" si="7"/>
        <v>70.682214068083724</v>
      </c>
      <c r="H53" s="36">
        <f t="shared" si="10"/>
        <v>0.49280472794721691</v>
      </c>
      <c r="I53" s="19">
        <v>163298</v>
      </c>
      <c r="J53" s="19">
        <v>115837</v>
      </c>
      <c r="K53" s="20">
        <f t="shared" si="11"/>
        <v>70.935957574495717</v>
      </c>
      <c r="L53" s="37">
        <f t="shared" si="12"/>
        <v>0.42932166494986673</v>
      </c>
    </row>
    <row r="54" spans="2:15">
      <c r="B54" s="35" t="s">
        <v>56</v>
      </c>
      <c r="C54" s="4"/>
      <c r="D54" s="3"/>
      <c r="E54" s="19">
        <v>19284</v>
      </c>
      <c r="F54" s="19">
        <v>9273</v>
      </c>
      <c r="G54" s="20">
        <f t="shared" si="7"/>
        <v>48.086496577473554</v>
      </c>
      <c r="H54" s="36">
        <f t="shared" si="10"/>
        <v>3.8700368749032807E-2</v>
      </c>
      <c r="I54" s="19">
        <v>23169</v>
      </c>
      <c r="J54" s="19">
        <v>13548</v>
      </c>
      <c r="K54" s="20">
        <f t="shared" si="11"/>
        <v>58.474686002848628</v>
      </c>
      <c r="L54" s="37">
        <f t="shared" si="12"/>
        <v>5.0212366659537065E-2</v>
      </c>
    </row>
    <row r="55" spans="2:15" ht="4.5" customHeight="1">
      <c r="B55" s="4"/>
      <c r="C55" s="4"/>
      <c r="D55" s="3"/>
      <c r="E55" s="19"/>
      <c r="F55" s="19"/>
      <c r="G55" s="20"/>
      <c r="H55" s="21"/>
      <c r="I55" s="19"/>
      <c r="J55" s="19"/>
      <c r="K55" s="45"/>
      <c r="L55" s="39"/>
    </row>
    <row r="56" spans="2:15">
      <c r="B56" s="26" t="s">
        <v>57</v>
      </c>
      <c r="C56" s="4"/>
      <c r="D56" s="3"/>
      <c r="E56" s="28">
        <f>SUM(E57:E63)</f>
        <v>1490155</v>
      </c>
      <c r="F56" s="28">
        <f>SUM(F57:F63)</f>
        <v>1156824</v>
      </c>
      <c r="G56" s="29">
        <f t="shared" si="7"/>
        <v>77.631118910448919</v>
      </c>
      <c r="H56" s="30">
        <f>+F56/$F$36*100</f>
        <v>4.8279429933927664</v>
      </c>
      <c r="I56" s="31">
        <f>SUM(I57:I63)</f>
        <v>1669744</v>
      </c>
      <c r="J56" s="31">
        <f>SUM(J57:J63)</f>
        <v>1203753</v>
      </c>
      <c r="K56" s="32">
        <f t="shared" ref="K56:K63" si="13">IFERROR((J56/I56)*100,0)</f>
        <v>72.09206920342281</v>
      </c>
      <c r="L56" s="33">
        <f>+J56/$J$36*100</f>
        <v>4.4614177002891733</v>
      </c>
      <c r="O56" s="44"/>
    </row>
    <row r="57" spans="2:15">
      <c r="B57" s="35" t="s">
        <v>58</v>
      </c>
      <c r="C57" s="4"/>
      <c r="D57" s="3"/>
      <c r="E57" s="19">
        <v>36794</v>
      </c>
      <c r="F57" s="19">
        <v>23792</v>
      </c>
      <c r="G57" s="20">
        <f t="shared" si="7"/>
        <v>64.662716747295761</v>
      </c>
      <c r="H57" s="36">
        <f t="shared" si="10"/>
        <v>9.9294637471906436E-2</v>
      </c>
      <c r="I57" s="19">
        <v>45686</v>
      </c>
      <c r="J57" s="19">
        <v>30130</v>
      </c>
      <c r="K57" s="20">
        <f t="shared" si="13"/>
        <v>65.950181674911363</v>
      </c>
      <c r="L57" s="37">
        <f t="shared" ref="L57:L63" si="14">+J57/$J$36*100</f>
        <v>0.11166951634572274</v>
      </c>
    </row>
    <row r="58" spans="2:15">
      <c r="B58" s="35" t="s">
        <v>59</v>
      </c>
      <c r="C58" s="4"/>
      <c r="D58" s="3"/>
      <c r="E58" s="19">
        <v>18717</v>
      </c>
      <c r="F58" s="19">
        <v>6345</v>
      </c>
      <c r="G58" s="20">
        <f t="shared" si="7"/>
        <v>33.899663407597366</v>
      </c>
      <c r="H58" s="36">
        <f t="shared" si="10"/>
        <v>2.6480517600842569E-2</v>
      </c>
      <c r="I58" s="19">
        <v>18327</v>
      </c>
      <c r="J58" s="19">
        <v>10213</v>
      </c>
      <c r="K58" s="20">
        <f t="shared" si="13"/>
        <v>55.726523708190101</v>
      </c>
      <c r="L58" s="37">
        <f t="shared" si="14"/>
        <v>3.7852000346460885E-2</v>
      </c>
    </row>
    <row r="59" spans="2:15">
      <c r="B59" s="35" t="s">
        <v>60</v>
      </c>
      <c r="C59" s="4"/>
      <c r="D59" s="3"/>
      <c r="E59" s="19">
        <v>36730</v>
      </c>
      <c r="F59" s="19">
        <v>21058</v>
      </c>
      <c r="G59" s="20">
        <f t="shared" si="7"/>
        <v>57.331881295943369</v>
      </c>
      <c r="H59" s="36">
        <f t="shared" si="10"/>
        <v>8.7884434931212424E-2</v>
      </c>
      <c r="I59" s="19">
        <v>33228</v>
      </c>
      <c r="J59" s="19">
        <v>19838</v>
      </c>
      <c r="K59" s="20">
        <f t="shared" si="13"/>
        <v>59.702660406885755</v>
      </c>
      <c r="L59" s="37">
        <f t="shared" si="14"/>
        <v>7.3524721714784205E-2</v>
      </c>
    </row>
    <row r="60" spans="2:15">
      <c r="B60" s="35" t="s">
        <v>61</v>
      </c>
      <c r="C60" s="4"/>
      <c r="D60" s="3"/>
      <c r="E60" s="19">
        <v>123372</v>
      </c>
      <c r="F60" s="19">
        <v>54812</v>
      </c>
      <c r="G60" s="20">
        <f t="shared" si="7"/>
        <v>44.428233310637744</v>
      </c>
      <c r="H60" s="36">
        <f t="shared" si="10"/>
        <v>0.22875494574269234</v>
      </c>
      <c r="I60" s="19">
        <v>130000</v>
      </c>
      <c r="J60" s="19">
        <v>64724</v>
      </c>
      <c r="K60" s="20">
        <f t="shared" si="13"/>
        <v>49.787692307692303</v>
      </c>
      <c r="L60" s="37">
        <f t="shared" si="14"/>
        <v>0.23988376289281643</v>
      </c>
    </row>
    <row r="61" spans="2:15">
      <c r="B61" s="35" t="s">
        <v>62</v>
      </c>
      <c r="C61" s="4"/>
      <c r="D61" s="3"/>
      <c r="E61" s="19">
        <v>1057897</v>
      </c>
      <c r="F61" s="19">
        <v>921694</v>
      </c>
      <c r="G61" s="20">
        <f t="shared" si="7"/>
        <v>87.125117095520636</v>
      </c>
      <c r="H61" s="36">
        <f t="shared" si="10"/>
        <v>3.8466405342144983</v>
      </c>
      <c r="I61" s="19">
        <v>1217185</v>
      </c>
      <c r="J61" s="19">
        <v>938422</v>
      </c>
      <c r="K61" s="20">
        <f t="shared" si="13"/>
        <v>77.097729597390696</v>
      </c>
      <c r="L61" s="37">
        <f t="shared" si="14"/>
        <v>3.4780328864316568</v>
      </c>
    </row>
    <row r="62" spans="2:15">
      <c r="B62" s="35" t="s">
        <v>63</v>
      </c>
      <c r="C62" s="4"/>
      <c r="D62" s="3"/>
      <c r="E62" s="19">
        <v>137135</v>
      </c>
      <c r="F62" s="19">
        <v>89372</v>
      </c>
      <c r="G62" s="20">
        <f t="shared" si="7"/>
        <v>65.170817078061759</v>
      </c>
      <c r="H62" s="36">
        <f t="shared" si="10"/>
        <v>0.37298925437706887</v>
      </c>
      <c r="I62" s="19">
        <v>131206</v>
      </c>
      <c r="J62" s="19">
        <v>91740</v>
      </c>
      <c r="K62" s="20">
        <f t="shared" si="13"/>
        <v>69.920582900172249</v>
      </c>
      <c r="L62" s="37">
        <f t="shared" si="14"/>
        <v>0.34001199567064738</v>
      </c>
    </row>
    <row r="63" spans="2:15">
      <c r="B63" s="35" t="s">
        <v>64</v>
      </c>
      <c r="C63" s="4"/>
      <c r="D63" s="3"/>
      <c r="E63" s="19">
        <v>79510</v>
      </c>
      <c r="F63" s="19">
        <v>39751</v>
      </c>
      <c r="G63" s="20">
        <f t="shared" si="7"/>
        <v>49.994969186265884</v>
      </c>
      <c r="H63" s="36">
        <f t="shared" si="10"/>
        <v>0.16589866905454578</v>
      </c>
      <c r="I63" s="19">
        <v>94112</v>
      </c>
      <c r="J63" s="19">
        <v>48686</v>
      </c>
      <c r="K63" s="20">
        <f t="shared" si="13"/>
        <v>51.731978918735123</v>
      </c>
      <c r="L63" s="37">
        <f t="shared" si="14"/>
        <v>0.18044281688708455</v>
      </c>
    </row>
    <row r="64" spans="2:15" ht="4.5" customHeight="1">
      <c r="B64" s="4"/>
      <c r="C64" s="4"/>
      <c r="D64" s="3"/>
      <c r="E64" s="19"/>
      <c r="F64" s="19"/>
      <c r="G64" s="20"/>
      <c r="H64" s="21"/>
      <c r="I64" s="19"/>
      <c r="J64" s="19"/>
      <c r="K64" s="45"/>
      <c r="L64" s="39"/>
    </row>
    <row r="65" spans="1:15" s="34" customFormat="1">
      <c r="A65" s="25"/>
      <c r="B65" s="26" t="s">
        <v>65</v>
      </c>
      <c r="C65" s="27"/>
      <c r="D65" s="26"/>
      <c r="E65" s="28">
        <f>SUM(E66:E70)</f>
        <v>7314276</v>
      </c>
      <c r="F65" s="28">
        <f>SUM(F66:F70)</f>
        <v>4309413</v>
      </c>
      <c r="G65" s="29">
        <f t="shared" si="7"/>
        <v>58.917834109623421</v>
      </c>
      <c r="H65" s="30">
        <f t="shared" si="10"/>
        <v>17.985104301938499</v>
      </c>
      <c r="I65" s="31">
        <f>SUM(I66:I70)</f>
        <v>7293122</v>
      </c>
      <c r="J65" s="31">
        <f>SUM(J66:J70)</f>
        <v>5545320</v>
      </c>
      <c r="K65" s="32">
        <f t="shared" ref="K65:K70" si="15">IFERROR((J65/I65)*100,0)</f>
        <v>76.034927154653388</v>
      </c>
      <c r="L65" s="33">
        <f t="shared" ref="L65:L70" si="16">+J65/$J$36*100</f>
        <v>20.552379767084741</v>
      </c>
      <c r="O65" s="44"/>
    </row>
    <row r="66" spans="1:15">
      <c r="B66" s="35" t="s">
        <v>66</v>
      </c>
      <c r="C66" s="4"/>
      <c r="D66" s="3"/>
      <c r="E66" s="19">
        <v>76882</v>
      </c>
      <c r="F66" s="19">
        <v>48325</v>
      </c>
      <c r="G66" s="20">
        <f t="shared" si="7"/>
        <v>62.856065138784111</v>
      </c>
      <c r="H66" s="36">
        <f t="shared" si="10"/>
        <v>0.20168179874873399</v>
      </c>
      <c r="I66" s="19">
        <v>75732</v>
      </c>
      <c r="J66" s="19">
        <v>43448</v>
      </c>
      <c r="K66" s="20">
        <f t="shared" si="15"/>
        <v>57.370728357893633</v>
      </c>
      <c r="L66" s="37">
        <f t="shared" si="16"/>
        <v>0.16102944394918559</v>
      </c>
    </row>
    <row r="67" spans="1:15">
      <c r="B67" s="35" t="s">
        <v>67</v>
      </c>
      <c r="C67" s="4"/>
      <c r="D67" s="3"/>
      <c r="E67" s="19">
        <v>135391</v>
      </c>
      <c r="F67" s="19">
        <v>41767</v>
      </c>
      <c r="G67" s="20">
        <f t="shared" si="7"/>
        <v>30.849170181178952</v>
      </c>
      <c r="H67" s="36">
        <f t="shared" si="10"/>
        <v>0.17431233705821775</v>
      </c>
      <c r="I67" s="19">
        <v>284259</v>
      </c>
      <c r="J67" s="19">
        <v>127802</v>
      </c>
      <c r="K67" s="20">
        <f t="shared" si="15"/>
        <v>44.95970224337664</v>
      </c>
      <c r="L67" s="37">
        <f t="shared" si="16"/>
        <v>0.47366702714955389</v>
      </c>
    </row>
    <row r="68" spans="1:15">
      <c r="B68" s="35" t="s">
        <v>68</v>
      </c>
      <c r="C68" s="4"/>
      <c r="D68" s="3"/>
      <c r="E68" s="19">
        <v>6845270</v>
      </c>
      <c r="F68" s="19">
        <v>4108448</v>
      </c>
      <c r="G68" s="20">
        <f t="shared" si="7"/>
        <v>60.018786695046359</v>
      </c>
      <c r="H68" s="36">
        <f t="shared" si="10"/>
        <v>17.146387640054602</v>
      </c>
      <c r="I68" s="19">
        <v>6731904</v>
      </c>
      <c r="J68" s="19">
        <v>5295596</v>
      </c>
      <c r="K68" s="20">
        <f t="shared" si="15"/>
        <v>78.664163957180605</v>
      </c>
      <c r="L68" s="37">
        <f t="shared" si="16"/>
        <v>19.626838502567008</v>
      </c>
    </row>
    <row r="69" spans="1:15">
      <c r="B69" s="35" t="s">
        <v>69</v>
      </c>
      <c r="C69" s="4"/>
      <c r="D69" s="3"/>
      <c r="E69" s="19">
        <v>194552</v>
      </c>
      <c r="F69" s="19">
        <v>65728</v>
      </c>
      <c r="G69" s="20">
        <f t="shared" si="7"/>
        <v>33.784283893252187</v>
      </c>
      <c r="H69" s="36">
        <f t="shared" si="10"/>
        <v>0.27431228697686061</v>
      </c>
      <c r="I69" s="19">
        <v>136346</v>
      </c>
      <c r="J69" s="19">
        <v>29608</v>
      </c>
      <c r="K69" s="20">
        <f t="shared" si="15"/>
        <v>21.71534185087938</v>
      </c>
      <c r="L69" s="37">
        <f t="shared" si="16"/>
        <v>0.10973485031411082</v>
      </c>
    </row>
    <row r="70" spans="1:15">
      <c r="B70" s="35" t="s">
        <v>70</v>
      </c>
      <c r="C70" s="4"/>
      <c r="D70" s="3"/>
      <c r="E70" s="19">
        <v>62181</v>
      </c>
      <c r="F70" s="19">
        <v>45145</v>
      </c>
      <c r="G70" s="20">
        <f t="shared" si="7"/>
        <v>72.602563484022454</v>
      </c>
      <c r="H70" s="36">
        <f t="shared" si="10"/>
        <v>0.18841023910008475</v>
      </c>
      <c r="I70" s="19">
        <v>64881</v>
      </c>
      <c r="J70" s="19">
        <v>48866</v>
      </c>
      <c r="K70" s="20">
        <f t="shared" si="15"/>
        <v>75.3163483916709</v>
      </c>
      <c r="L70" s="37">
        <f t="shared" si="16"/>
        <v>0.18110994310488177</v>
      </c>
    </row>
    <row r="71" spans="1:15" ht="4.5" customHeight="1">
      <c r="B71" s="4"/>
      <c r="C71" s="4"/>
      <c r="D71" s="3"/>
      <c r="E71" s="19"/>
      <c r="F71" s="19"/>
      <c r="G71" s="20"/>
      <c r="H71" s="21"/>
      <c r="I71" s="19"/>
      <c r="J71" s="19"/>
      <c r="K71" s="45"/>
      <c r="L71" s="39"/>
    </row>
    <row r="72" spans="1:15">
      <c r="B72" s="26" t="s">
        <v>71</v>
      </c>
      <c r="C72" s="27"/>
      <c r="D72" s="26"/>
      <c r="E72" s="28">
        <f>SUM(E73:E80)</f>
        <v>4672914</v>
      </c>
      <c r="F72" s="28">
        <f>SUM(F73:F80)</f>
        <v>2002899</v>
      </c>
      <c r="G72" s="29">
        <f t="shared" si="7"/>
        <v>42.861884468663455</v>
      </c>
      <c r="H72" s="30">
        <f t="shared" si="10"/>
        <v>8.3589916819873888</v>
      </c>
      <c r="I72" s="31">
        <f>SUM(I73:I80)</f>
        <v>4794780</v>
      </c>
      <c r="J72" s="31">
        <f>SUM(J73:J80)</f>
        <v>2411121</v>
      </c>
      <c r="K72" s="32">
        <f t="shared" ref="K72:K80" si="17">IFERROR((J72/I72)*100,0)</f>
        <v>50.286373931650672</v>
      </c>
      <c r="L72" s="33">
        <f>+J72/$J$36*100</f>
        <v>8.9362335187857749</v>
      </c>
      <c r="O72" s="44"/>
    </row>
    <row r="73" spans="1:15">
      <c r="B73" s="35" t="s">
        <v>72</v>
      </c>
      <c r="C73" s="4"/>
      <c r="D73" s="3"/>
      <c r="E73" s="19">
        <v>47047</v>
      </c>
      <c r="F73" s="19">
        <v>13294</v>
      </c>
      <c r="G73" s="20">
        <f t="shared" si="7"/>
        <v>28.256849533445276</v>
      </c>
      <c r="H73" s="36">
        <f t="shared" si="10"/>
        <v>5.548179684564241E-2</v>
      </c>
      <c r="I73" s="19">
        <v>48442</v>
      </c>
      <c r="J73" s="19">
        <v>21336</v>
      </c>
      <c r="K73" s="20">
        <f t="shared" si="17"/>
        <v>44.044424259939724</v>
      </c>
      <c r="L73" s="37">
        <f t="shared" ref="L73:L80" si="18">+J73/$J$36*100</f>
        <v>7.9076694349563242E-2</v>
      </c>
    </row>
    <row r="74" spans="1:15">
      <c r="B74" s="35" t="s">
        <v>73</v>
      </c>
      <c r="C74" s="4"/>
      <c r="D74" s="3"/>
      <c r="E74" s="19">
        <v>2882181</v>
      </c>
      <c r="F74" s="19">
        <v>1352321</v>
      </c>
      <c r="G74" s="20">
        <f t="shared" si="7"/>
        <v>46.920058108772487</v>
      </c>
      <c r="H74" s="36">
        <f t="shared" si="10"/>
        <v>5.643839250195275</v>
      </c>
      <c r="I74" s="19">
        <v>3012443</v>
      </c>
      <c r="J74" s="19">
        <v>1747582</v>
      </c>
      <c r="K74" s="20">
        <f t="shared" si="17"/>
        <v>58.012118403568138</v>
      </c>
      <c r="L74" s="37">
        <f t="shared" si="18"/>
        <v>6.4769876108360709</v>
      </c>
    </row>
    <row r="75" spans="1:15">
      <c r="B75" s="35" t="s">
        <v>74</v>
      </c>
      <c r="C75" s="4"/>
      <c r="D75" s="3"/>
      <c r="E75" s="19">
        <v>1421186</v>
      </c>
      <c r="F75" s="19">
        <v>524441</v>
      </c>
      <c r="G75" s="20">
        <f t="shared" si="7"/>
        <v>36.901644119770388</v>
      </c>
      <c r="H75" s="36">
        <f t="shared" si="10"/>
        <v>2.1887264194016516</v>
      </c>
      <c r="I75" s="19">
        <v>1359276</v>
      </c>
      <c r="J75" s="19">
        <v>491796</v>
      </c>
      <c r="K75" s="20">
        <f t="shared" si="17"/>
        <v>36.180731507067001</v>
      </c>
      <c r="L75" s="37">
        <f t="shared" si="18"/>
        <v>1.8227222522655513</v>
      </c>
    </row>
    <row r="76" spans="1:15">
      <c r="B76" s="35" t="s">
        <v>75</v>
      </c>
      <c r="C76" s="4"/>
      <c r="D76" s="3"/>
      <c r="E76" s="19">
        <v>178900</v>
      </c>
      <c r="F76" s="19">
        <v>74092</v>
      </c>
      <c r="G76" s="20">
        <f t="shared" si="7"/>
        <v>41.415315818893241</v>
      </c>
      <c r="H76" s="36">
        <f t="shared" si="10"/>
        <v>0.30921899292066629</v>
      </c>
      <c r="I76" s="19">
        <v>201887</v>
      </c>
      <c r="J76" s="19">
        <v>77545</v>
      </c>
      <c r="K76" s="20">
        <f t="shared" si="17"/>
        <v>38.410100699896475</v>
      </c>
      <c r="L76" s="37">
        <f t="shared" si="18"/>
        <v>0.28740168088380585</v>
      </c>
    </row>
    <row r="77" spans="1:15">
      <c r="B77" s="35" t="s">
        <v>76</v>
      </c>
      <c r="C77" s="4"/>
      <c r="D77" s="3"/>
      <c r="E77" s="19">
        <v>2309</v>
      </c>
      <c r="F77" s="19">
        <v>1053</v>
      </c>
      <c r="G77" s="20">
        <f t="shared" si="7"/>
        <v>45.604157644001731</v>
      </c>
      <c r="H77" s="36">
        <f t="shared" si="10"/>
        <v>4.3946390912036606E-3</v>
      </c>
      <c r="I77" s="19">
        <v>2768</v>
      </c>
      <c r="J77" s="19">
        <v>310</v>
      </c>
      <c r="K77" s="20">
        <f t="shared" si="17"/>
        <v>11.199421965317919</v>
      </c>
      <c r="L77" s="37">
        <f t="shared" si="18"/>
        <v>1.1489395973174261E-3</v>
      </c>
    </row>
    <row r="78" spans="1:15">
      <c r="B78" s="35" t="s">
        <v>77</v>
      </c>
      <c r="C78" s="4"/>
      <c r="D78" s="3"/>
      <c r="E78" s="19">
        <v>90543</v>
      </c>
      <c r="F78" s="19">
        <v>27312</v>
      </c>
      <c r="G78" s="20">
        <f t="shared" si="7"/>
        <v>30.164673138729665</v>
      </c>
      <c r="H78" s="36">
        <f t="shared" si="10"/>
        <v>0.11398516890688923</v>
      </c>
      <c r="I78" s="19">
        <v>112070</v>
      </c>
      <c r="J78" s="19">
        <v>58600</v>
      </c>
      <c r="K78" s="20">
        <f t="shared" si="17"/>
        <v>52.288748103863661</v>
      </c>
      <c r="L78" s="37">
        <f t="shared" si="18"/>
        <v>0.21718664646064892</v>
      </c>
    </row>
    <row r="79" spans="1:15">
      <c r="B79" s="35" t="s">
        <v>78</v>
      </c>
      <c r="C79" s="4"/>
      <c r="D79" s="3"/>
      <c r="E79" s="19">
        <v>11250</v>
      </c>
      <c r="F79" s="19">
        <v>3751</v>
      </c>
      <c r="G79" s="20">
        <f t="shared" si="7"/>
        <v>33.342222222222226</v>
      </c>
      <c r="H79" s="36">
        <f t="shared" si="10"/>
        <v>1.5654597560403542E-2</v>
      </c>
      <c r="I79" s="19">
        <v>11530</v>
      </c>
      <c r="J79" s="19">
        <v>2705</v>
      </c>
      <c r="K79" s="20">
        <f t="shared" si="17"/>
        <v>23.460537727666956</v>
      </c>
      <c r="L79" s="37">
        <f t="shared" si="18"/>
        <v>1.0025424550785929E-2</v>
      </c>
    </row>
    <row r="80" spans="1:15">
      <c r="B80" s="35" t="s">
        <v>79</v>
      </c>
      <c r="C80" s="4"/>
      <c r="D80" s="3"/>
      <c r="E80" s="19">
        <v>39498</v>
      </c>
      <c r="F80" s="19">
        <v>6635</v>
      </c>
      <c r="G80" s="20">
        <f t="shared" si="7"/>
        <v>16.798318902222896</v>
      </c>
      <c r="H80" s="36">
        <f t="shared" si="10"/>
        <v>2.769081706565649E-2</v>
      </c>
      <c r="I80" s="19">
        <v>46364</v>
      </c>
      <c r="J80" s="19">
        <v>11247</v>
      </c>
      <c r="K80" s="20">
        <f t="shared" si="17"/>
        <v>24.258045034940903</v>
      </c>
      <c r="L80" s="37">
        <f t="shared" si="18"/>
        <v>4.1684269842029331E-2</v>
      </c>
    </row>
    <row r="81" spans="1:15" ht="4.5" customHeight="1">
      <c r="B81" s="4"/>
      <c r="C81" s="4"/>
      <c r="D81" s="3"/>
      <c r="E81" s="19"/>
      <c r="F81" s="19"/>
      <c r="G81" s="20"/>
      <c r="H81" s="21"/>
      <c r="I81" s="19"/>
      <c r="J81" s="19"/>
      <c r="K81" s="45"/>
      <c r="L81" s="39"/>
    </row>
    <row r="82" spans="1:15" s="34" customFormat="1">
      <c r="A82" s="25"/>
      <c r="B82" s="26" t="s">
        <v>80</v>
      </c>
      <c r="C82" s="27"/>
      <c r="D82" s="26"/>
      <c r="E82" s="28">
        <f>SUM(E83:E87)</f>
        <v>5780063</v>
      </c>
      <c r="F82" s="28">
        <f>SUM(F83:F87)</f>
        <v>4334436</v>
      </c>
      <c r="G82" s="29">
        <f t="shared" si="7"/>
        <v>74.989424855749846</v>
      </c>
      <c r="H82" s="30">
        <f t="shared" si="10"/>
        <v>18.089536451966222</v>
      </c>
      <c r="I82" s="31">
        <f>SUM(I83:I87)</f>
        <v>6020222</v>
      </c>
      <c r="J82" s="31">
        <f>SUM(J83:J87)</f>
        <v>4838648</v>
      </c>
      <c r="K82" s="32">
        <f t="shared" ref="K82:K87" si="19">IFERROR((J82/I82)*100,0)</f>
        <v>80.373248694151144</v>
      </c>
      <c r="L82" s="33">
        <f t="shared" ref="L82:L87" si="20">+J82/$J$36*100</f>
        <v>17.933271886066997</v>
      </c>
      <c r="O82" s="44"/>
    </row>
    <row r="83" spans="1:15" s="34" customFormat="1">
      <c r="A83" s="25"/>
      <c r="B83" s="35" t="s">
        <v>81</v>
      </c>
      <c r="C83" s="27"/>
      <c r="D83" s="26"/>
      <c r="E83" s="19">
        <v>0</v>
      </c>
      <c r="F83" s="19">
        <v>0</v>
      </c>
      <c r="G83" s="20">
        <f t="shared" si="7"/>
        <v>0</v>
      </c>
      <c r="H83" s="21">
        <f t="shared" si="10"/>
        <v>0</v>
      </c>
      <c r="I83" s="22">
        <v>10000</v>
      </c>
      <c r="J83" s="22">
        <v>10000</v>
      </c>
      <c r="K83" s="20">
        <f t="shared" si="19"/>
        <v>100</v>
      </c>
      <c r="L83" s="37">
        <f t="shared" si="20"/>
        <v>3.7062567655400842E-2</v>
      </c>
    </row>
    <row r="84" spans="1:15">
      <c r="B84" s="35" t="s">
        <v>82</v>
      </c>
      <c r="C84" s="4"/>
      <c r="D84" s="3"/>
      <c r="E84" s="19">
        <v>4184877</v>
      </c>
      <c r="F84" s="19">
        <v>3047197</v>
      </c>
      <c r="G84" s="20">
        <f t="shared" si="7"/>
        <v>72.814493711523667</v>
      </c>
      <c r="H84" s="36">
        <f t="shared" si="10"/>
        <v>12.71731344235377</v>
      </c>
      <c r="I84" s="19">
        <v>4293077</v>
      </c>
      <c r="J84" s="19">
        <v>3321570</v>
      </c>
      <c r="K84" s="20">
        <f t="shared" si="19"/>
        <v>77.370380265716179</v>
      </c>
      <c r="L84" s="37">
        <f t="shared" si="20"/>
        <v>12.310591284714977</v>
      </c>
    </row>
    <row r="85" spans="1:15">
      <c r="B85" s="35" t="s">
        <v>83</v>
      </c>
      <c r="C85" s="4"/>
      <c r="D85" s="3"/>
      <c r="E85" s="19">
        <v>31229</v>
      </c>
      <c r="F85" s="19">
        <v>15800</v>
      </c>
      <c r="G85" s="20">
        <f t="shared" si="7"/>
        <v>50.593999167440515</v>
      </c>
      <c r="H85" s="36">
        <f t="shared" si="10"/>
        <v>6.5940453600206866E-2</v>
      </c>
      <c r="I85" s="19">
        <v>36229</v>
      </c>
      <c r="J85" s="19">
        <v>27883</v>
      </c>
      <c r="K85" s="20">
        <f t="shared" si="19"/>
        <v>76.963206271219192</v>
      </c>
      <c r="L85" s="37">
        <f t="shared" si="20"/>
        <v>0.10334155739355416</v>
      </c>
    </row>
    <row r="86" spans="1:15">
      <c r="B86" s="35" t="s">
        <v>84</v>
      </c>
      <c r="C86" s="4"/>
      <c r="D86" s="3"/>
      <c r="E86" s="19">
        <v>245778</v>
      </c>
      <c r="F86" s="19">
        <v>234155</v>
      </c>
      <c r="G86" s="20">
        <f t="shared" si="7"/>
        <v>95.270935559732777</v>
      </c>
      <c r="H86" s="36">
        <f t="shared" si="10"/>
        <v>0.97723334890863545</v>
      </c>
      <c r="I86" s="19">
        <v>242737</v>
      </c>
      <c r="J86" s="19">
        <v>183000</v>
      </c>
      <c r="K86" s="20">
        <f t="shared" si="19"/>
        <v>75.390237170270709</v>
      </c>
      <c r="L86" s="37">
        <f t="shared" si="20"/>
        <v>0.67824498809383549</v>
      </c>
    </row>
    <row r="87" spans="1:15">
      <c r="B87" s="35" t="s">
        <v>85</v>
      </c>
      <c r="C87" s="4"/>
      <c r="D87" s="3"/>
      <c r="E87" s="19">
        <v>1318179</v>
      </c>
      <c r="F87" s="19">
        <v>1037284</v>
      </c>
      <c r="G87" s="20">
        <f t="shared" si="7"/>
        <v>78.690678580071449</v>
      </c>
      <c r="H87" s="36">
        <f t="shared" si="10"/>
        <v>4.3290492071036066</v>
      </c>
      <c r="I87" s="19">
        <v>1438179</v>
      </c>
      <c r="J87" s="19">
        <v>1296195</v>
      </c>
      <c r="K87" s="20">
        <f t="shared" si="19"/>
        <v>90.127515420542224</v>
      </c>
      <c r="L87" s="37">
        <f t="shared" si="20"/>
        <v>4.8040314882092297</v>
      </c>
    </row>
    <row r="88" spans="1:15" ht="4.5" customHeight="1">
      <c r="B88" s="4"/>
      <c r="C88" s="4"/>
      <c r="D88" s="3"/>
      <c r="E88" s="19"/>
      <c r="F88" s="19"/>
      <c r="G88" s="20"/>
      <c r="H88" s="21"/>
      <c r="I88" s="19"/>
      <c r="J88" s="19"/>
      <c r="K88" s="45"/>
      <c r="L88" s="39"/>
    </row>
    <row r="89" spans="1:15" s="34" customFormat="1">
      <c r="A89" s="25"/>
      <c r="B89" s="26" t="s">
        <v>86</v>
      </c>
      <c r="C89" s="27"/>
      <c r="D89" s="26"/>
      <c r="E89" s="28">
        <f>SUM(E90:E95)</f>
        <v>873104</v>
      </c>
      <c r="F89" s="28">
        <f>SUM(F90:F95)</f>
        <v>748685</v>
      </c>
      <c r="G89" s="29">
        <f t="shared" si="7"/>
        <v>85.749807583059976</v>
      </c>
      <c r="H89" s="30">
        <f t="shared" si="10"/>
        <v>3.1245967407386632</v>
      </c>
      <c r="I89" s="31">
        <f>SUM(I90:I95)</f>
        <v>1047965</v>
      </c>
      <c r="J89" s="31">
        <f>SUM(J90:J95)</f>
        <v>952881</v>
      </c>
      <c r="K89" s="32">
        <f t="shared" ref="K89:K95" si="21">IFERROR((J89/I89)*100,0)</f>
        <v>90.926796219339394</v>
      </c>
      <c r="L89" s="33">
        <f>+J89/$J$36*100</f>
        <v>3.531621653004601</v>
      </c>
      <c r="O89" s="44"/>
    </row>
    <row r="90" spans="1:15">
      <c r="B90" s="35" t="s">
        <v>87</v>
      </c>
      <c r="C90" s="4"/>
      <c r="D90" s="3"/>
      <c r="E90" s="19">
        <v>251917</v>
      </c>
      <c r="F90" s="19">
        <v>204775</v>
      </c>
      <c r="G90" s="20">
        <f t="shared" si="7"/>
        <v>81.286693633220466</v>
      </c>
      <c r="H90" s="36">
        <f t="shared" si="10"/>
        <v>0.85461749278369381</v>
      </c>
      <c r="I90" s="19">
        <v>278228</v>
      </c>
      <c r="J90" s="19">
        <v>258124</v>
      </c>
      <c r="K90" s="20">
        <f t="shared" si="21"/>
        <v>92.774271460816308</v>
      </c>
      <c r="L90" s="37">
        <f t="shared" ref="L90:L95" si="22">+J90/$J$36*100</f>
        <v>0.95667382134826884</v>
      </c>
    </row>
    <row r="91" spans="1:15">
      <c r="B91" s="35" t="s">
        <v>88</v>
      </c>
      <c r="C91" s="4"/>
      <c r="D91" s="3"/>
      <c r="E91" s="19">
        <v>96220</v>
      </c>
      <c r="F91" s="19">
        <v>80941</v>
      </c>
      <c r="G91" s="20">
        <f t="shared" si="7"/>
        <v>84.12076491373935</v>
      </c>
      <c r="H91" s="36">
        <f t="shared" si="10"/>
        <v>0.33780292752242685</v>
      </c>
      <c r="I91" s="19">
        <v>108088</v>
      </c>
      <c r="J91" s="19">
        <v>90963</v>
      </c>
      <c r="K91" s="20">
        <f t="shared" si="21"/>
        <v>84.156428095625785</v>
      </c>
      <c r="L91" s="37">
        <f t="shared" si="22"/>
        <v>0.33713223416382271</v>
      </c>
    </row>
    <row r="92" spans="1:15">
      <c r="B92" s="35" t="s">
        <v>89</v>
      </c>
      <c r="C92" s="4"/>
      <c r="D92" s="3"/>
      <c r="E92" s="19">
        <v>300399</v>
      </c>
      <c r="F92" s="19">
        <v>259820</v>
      </c>
      <c r="G92" s="20">
        <f t="shared" si="7"/>
        <v>86.491632795049256</v>
      </c>
      <c r="H92" s="36">
        <f t="shared" si="10"/>
        <v>1.0843448515446676</v>
      </c>
      <c r="I92" s="19">
        <v>424411</v>
      </c>
      <c r="J92" s="19">
        <v>385810</v>
      </c>
      <c r="K92" s="20">
        <f t="shared" si="21"/>
        <v>90.904806897087965</v>
      </c>
      <c r="L92" s="37">
        <f t="shared" si="22"/>
        <v>1.42991092271302</v>
      </c>
    </row>
    <row r="93" spans="1:15">
      <c r="B93" s="35" t="s">
        <v>90</v>
      </c>
      <c r="C93" s="4"/>
      <c r="D93" s="3"/>
      <c r="E93" s="19">
        <v>213768</v>
      </c>
      <c r="F93" s="19">
        <v>194147</v>
      </c>
      <c r="G93" s="20">
        <f t="shared" si="7"/>
        <v>90.821357733617759</v>
      </c>
      <c r="H93" s="36">
        <f t="shared" si="10"/>
        <v>0.81026210412147881</v>
      </c>
      <c r="I93" s="19">
        <v>225346</v>
      </c>
      <c r="J93" s="19">
        <v>212721</v>
      </c>
      <c r="K93" s="20">
        <f t="shared" si="21"/>
        <v>94.397504282303657</v>
      </c>
      <c r="L93" s="37">
        <f t="shared" si="22"/>
        <v>0.7883986454224523</v>
      </c>
    </row>
    <row r="94" spans="1:15">
      <c r="B94" s="35" t="s">
        <v>91</v>
      </c>
      <c r="C94" s="4"/>
      <c r="D94" s="3"/>
      <c r="E94" s="19">
        <v>8100</v>
      </c>
      <c r="F94" s="19">
        <v>6511</v>
      </c>
      <c r="G94" s="20">
        <f t="shared" si="7"/>
        <v>80.382716049382722</v>
      </c>
      <c r="H94" s="36">
        <f t="shared" si="10"/>
        <v>2.7173309708287779E-2</v>
      </c>
      <c r="I94" s="19">
        <v>8541</v>
      </c>
      <c r="J94" s="19">
        <v>4675</v>
      </c>
      <c r="K94" s="20">
        <f t="shared" si="21"/>
        <v>54.735979393513645</v>
      </c>
      <c r="L94" s="37">
        <f t="shared" si="22"/>
        <v>1.7326750378899893E-2</v>
      </c>
    </row>
    <row r="95" spans="1:15">
      <c r="B95" s="35" t="s">
        <v>92</v>
      </c>
      <c r="C95" s="4"/>
      <c r="D95" s="3"/>
      <c r="E95" s="19">
        <v>2700</v>
      </c>
      <c r="F95" s="19">
        <v>2491</v>
      </c>
      <c r="G95" s="20">
        <f t="shared" si="7"/>
        <v>92.259259259259267</v>
      </c>
      <c r="H95" s="36">
        <f t="shared" si="10"/>
        <v>1.0396055058108563E-2</v>
      </c>
      <c r="I95" s="19">
        <v>3351</v>
      </c>
      <c r="J95" s="19">
        <v>588</v>
      </c>
      <c r="K95" s="20">
        <f t="shared" si="21"/>
        <v>17.547000895255145</v>
      </c>
      <c r="L95" s="37">
        <f t="shared" si="22"/>
        <v>2.1792789781375694E-3</v>
      </c>
    </row>
    <row r="96" spans="1:15" ht="4.5" customHeight="1">
      <c r="B96" s="4"/>
      <c r="C96" s="4"/>
      <c r="D96" s="3"/>
      <c r="E96" s="19"/>
      <c r="F96" s="19"/>
      <c r="G96" s="20"/>
      <c r="H96" s="21"/>
      <c r="I96" s="19"/>
      <c r="J96" s="19"/>
      <c r="K96" s="45"/>
      <c r="L96" s="39"/>
    </row>
    <row r="97" spans="1:15" s="34" customFormat="1">
      <c r="A97" s="25"/>
      <c r="B97" s="26" t="s">
        <v>93</v>
      </c>
      <c r="C97" s="27"/>
      <c r="D97" s="27"/>
      <c r="E97" s="28">
        <f>SUM(E98:E105)</f>
        <v>4724227</v>
      </c>
      <c r="F97" s="28">
        <f>SUM(F98:F105)</f>
        <v>4058984</v>
      </c>
      <c r="G97" s="29">
        <f t="shared" si="7"/>
        <v>85.918479361808821</v>
      </c>
      <c r="H97" s="30">
        <f t="shared" si="10"/>
        <v>16.939952285821651</v>
      </c>
      <c r="I97" s="31">
        <f>SUM(I98:I105)</f>
        <v>5107422</v>
      </c>
      <c r="J97" s="31">
        <f>SUM(J98:J105)</f>
        <v>4188679</v>
      </c>
      <c r="K97" s="32">
        <f t="shared" ref="K97:K105" si="23">IFERROR((J97/I97)*100,0)</f>
        <v>82.011609771035182</v>
      </c>
      <c r="L97" s="33">
        <f>+J97/$J$36*100</f>
        <v>15.524319882425674</v>
      </c>
      <c r="O97" s="44"/>
    </row>
    <row r="98" spans="1:15">
      <c r="B98" s="35" t="s">
        <v>94</v>
      </c>
      <c r="C98" s="3"/>
      <c r="E98" s="19">
        <v>738622</v>
      </c>
      <c r="F98" s="19">
        <v>609192</v>
      </c>
      <c r="G98" s="20">
        <f t="shared" si="7"/>
        <v>82.476828472479838</v>
      </c>
      <c r="H98" s="36">
        <f t="shared" si="10"/>
        <v>2.5424301778238747</v>
      </c>
      <c r="I98" s="19">
        <v>744625</v>
      </c>
      <c r="J98" s="19">
        <v>273525</v>
      </c>
      <c r="K98" s="20">
        <f t="shared" si="23"/>
        <v>36.733254994124557</v>
      </c>
      <c r="L98" s="37">
        <f t="shared" ref="L98:L105" si="24">+J98/$J$36*100</f>
        <v>1.0137538817943517</v>
      </c>
    </row>
    <row r="99" spans="1:15">
      <c r="B99" s="35" t="s">
        <v>95</v>
      </c>
      <c r="C99" s="3"/>
      <c r="E99" s="19">
        <v>2431912</v>
      </c>
      <c r="F99" s="19">
        <v>2265736</v>
      </c>
      <c r="G99" s="20">
        <f t="shared" si="7"/>
        <v>93.166858011309614</v>
      </c>
      <c r="H99" s="36">
        <f t="shared" si="10"/>
        <v>9.4559278214125513</v>
      </c>
      <c r="I99" s="43">
        <v>2709773</v>
      </c>
      <c r="J99" s="43">
        <v>2610206</v>
      </c>
      <c r="K99" s="20">
        <f t="shared" si="23"/>
        <v>96.325633180343885</v>
      </c>
      <c r="L99" s="37">
        <f t="shared" si="24"/>
        <v>9.6740936469533221</v>
      </c>
    </row>
    <row r="100" spans="1:15">
      <c r="B100" s="35" t="s">
        <v>96</v>
      </c>
      <c r="C100" s="4"/>
      <c r="E100" s="19">
        <v>14387</v>
      </c>
      <c r="F100" s="19">
        <v>11781</v>
      </c>
      <c r="G100" s="20">
        <f t="shared" si="7"/>
        <v>81.886425245012859</v>
      </c>
      <c r="H100" s="36">
        <f t="shared" si="10"/>
        <v>4.9167372396458041E-2</v>
      </c>
      <c r="I100" s="22">
        <v>21009</v>
      </c>
      <c r="J100" s="22">
        <v>19105</v>
      </c>
      <c r="K100" s="20">
        <f t="shared" si="23"/>
        <v>90.937217383026322</v>
      </c>
      <c r="L100" s="37">
        <f t="shared" si="24"/>
        <v>7.0808035505643324E-2</v>
      </c>
    </row>
    <row r="101" spans="1:15">
      <c r="B101" s="35" t="s">
        <v>97</v>
      </c>
      <c r="C101" s="4"/>
      <c r="E101" s="19">
        <v>842782</v>
      </c>
      <c r="F101" s="19">
        <v>688449</v>
      </c>
      <c r="G101" s="20">
        <f t="shared" si="7"/>
        <v>81.687672494191858</v>
      </c>
      <c r="H101" s="36">
        <f t="shared" si="10"/>
        <v>2.8732050215575202</v>
      </c>
      <c r="I101" s="22">
        <v>904366</v>
      </c>
      <c r="J101" s="22">
        <v>759212</v>
      </c>
      <c r="K101" s="20">
        <f t="shared" si="23"/>
        <v>83.949639858198992</v>
      </c>
      <c r="L101" s="37">
        <f t="shared" si="24"/>
        <v>2.8138346114792183</v>
      </c>
    </row>
    <row r="102" spans="1:15">
      <c r="B102" s="35" t="s">
        <v>98</v>
      </c>
      <c r="C102" s="3"/>
      <c r="E102" s="19">
        <v>28315</v>
      </c>
      <c r="F102" s="19">
        <v>23452</v>
      </c>
      <c r="G102" s="20">
        <f t="shared" si="7"/>
        <v>82.825357584319264</v>
      </c>
      <c r="H102" s="36">
        <f t="shared" si="10"/>
        <v>9.7875665685572877E-2</v>
      </c>
      <c r="I102" s="22">
        <v>35862</v>
      </c>
      <c r="J102" s="22">
        <v>27515</v>
      </c>
      <c r="K102" s="20">
        <f t="shared" si="23"/>
        <v>76.724666778205346</v>
      </c>
      <c r="L102" s="37">
        <f t="shared" si="24"/>
        <v>0.10197765490383542</v>
      </c>
    </row>
    <row r="103" spans="1:15">
      <c r="B103" s="35" t="s">
        <v>99</v>
      </c>
      <c r="C103" s="3"/>
      <c r="E103" s="19">
        <v>622635</v>
      </c>
      <c r="F103" s="19">
        <v>442483</v>
      </c>
      <c r="G103" s="20">
        <f t="shared" si="7"/>
        <v>71.066194479911985</v>
      </c>
      <c r="H103" s="36">
        <f t="shared" si="10"/>
        <v>1.8466790968595148</v>
      </c>
      <c r="I103" s="22">
        <v>650870</v>
      </c>
      <c r="J103" s="22">
        <v>487353</v>
      </c>
      <c r="K103" s="20">
        <f t="shared" si="23"/>
        <v>74.877164410711814</v>
      </c>
      <c r="L103" s="37">
        <f t="shared" si="24"/>
        <v>1.8062553534562567</v>
      </c>
    </row>
    <row r="104" spans="1:15">
      <c r="B104" s="35" t="s">
        <v>100</v>
      </c>
      <c r="C104" s="3"/>
      <c r="E104" s="19">
        <v>7011</v>
      </c>
      <c r="F104" s="19">
        <v>3391</v>
      </c>
      <c r="G104" s="20">
        <f t="shared" si="7"/>
        <v>48.366852089573527</v>
      </c>
      <c r="H104" s="36">
        <f t="shared" si="10"/>
        <v>1.415215684546212E-2</v>
      </c>
      <c r="I104" s="22">
        <v>5525</v>
      </c>
      <c r="J104" s="46">
        <v>0</v>
      </c>
      <c r="K104" s="20">
        <f t="shared" si="23"/>
        <v>0</v>
      </c>
      <c r="L104" s="40">
        <f t="shared" si="24"/>
        <v>0</v>
      </c>
    </row>
    <row r="105" spans="1:15">
      <c r="B105" s="35" t="s">
        <v>101</v>
      </c>
      <c r="C105" s="3"/>
      <c r="E105" s="19">
        <v>38563</v>
      </c>
      <c r="F105" s="19">
        <v>14500</v>
      </c>
      <c r="G105" s="20">
        <f t="shared" si="7"/>
        <v>37.600809065684729</v>
      </c>
      <c r="H105" s="36">
        <f t="shared" si="10"/>
        <v>6.0514973240696185E-2</v>
      </c>
      <c r="I105" s="22">
        <v>35392</v>
      </c>
      <c r="J105" s="22">
        <v>11763</v>
      </c>
      <c r="K105" s="20">
        <f t="shared" si="23"/>
        <v>33.236324593128394</v>
      </c>
      <c r="L105" s="37">
        <f t="shared" si="24"/>
        <v>4.3596698333048009E-2</v>
      </c>
    </row>
    <row r="106" spans="1:15" ht="4.5" customHeight="1">
      <c r="B106" s="4"/>
      <c r="C106" s="3"/>
      <c r="D106" s="4"/>
      <c r="E106" s="19"/>
      <c r="F106" s="19"/>
      <c r="G106" s="20"/>
      <c r="H106" s="21"/>
      <c r="I106" s="22"/>
      <c r="J106" s="22"/>
      <c r="K106" s="23"/>
      <c r="L106" s="39"/>
    </row>
    <row r="107" spans="1:15">
      <c r="B107" s="26" t="s">
        <v>102</v>
      </c>
      <c r="C107" s="4"/>
      <c r="D107" s="4"/>
      <c r="E107" s="28">
        <f>SUM(E108:E113)</f>
        <v>2082578</v>
      </c>
      <c r="F107" s="28">
        <f>SUM(F108:F113)</f>
        <v>790325</v>
      </c>
      <c r="G107" s="29">
        <f t="shared" si="7"/>
        <v>37.949358919569882</v>
      </c>
      <c r="H107" s="30">
        <f t="shared" si="10"/>
        <v>3.298379050100221</v>
      </c>
      <c r="I107" s="31">
        <f>SUM(I108:I113)</f>
        <v>2157429</v>
      </c>
      <c r="J107" s="31">
        <f>SUM(J108:J113)</f>
        <v>905889</v>
      </c>
      <c r="K107" s="32">
        <f t="shared" ref="K107:K113" si="25">IFERROR((J107/I107)*100,0)</f>
        <v>41.989284467762324</v>
      </c>
      <c r="L107" s="33">
        <f>+J107/$J$36*100</f>
        <v>3.3574572350783414</v>
      </c>
      <c r="O107" s="44"/>
    </row>
    <row r="108" spans="1:15">
      <c r="B108" s="35" t="s">
        <v>103</v>
      </c>
      <c r="C108" s="4"/>
      <c r="D108" s="4"/>
      <c r="E108" s="19">
        <v>778870</v>
      </c>
      <c r="F108" s="19">
        <v>451139</v>
      </c>
      <c r="G108" s="20">
        <f t="shared" si="7"/>
        <v>57.922246331223434</v>
      </c>
      <c r="H108" s="36">
        <f t="shared" si="10"/>
        <v>1.8828044491609952</v>
      </c>
      <c r="I108" s="22">
        <v>742104</v>
      </c>
      <c r="J108" s="22">
        <v>543298</v>
      </c>
      <c r="K108" s="20">
        <f t="shared" si="25"/>
        <v>73.210493407932049</v>
      </c>
      <c r="L108" s="37">
        <f t="shared" ref="L108:L113" si="26">+J108/$J$36*100</f>
        <v>2.0136018882043967</v>
      </c>
    </row>
    <row r="109" spans="1:15">
      <c r="B109" s="35" t="s">
        <v>104</v>
      </c>
      <c r="C109" s="4"/>
      <c r="D109" s="4"/>
      <c r="E109" s="19">
        <v>8149</v>
      </c>
      <c r="F109" s="19">
        <v>5772</v>
      </c>
      <c r="G109" s="20">
        <f t="shared" si="7"/>
        <v>70.830776782427293</v>
      </c>
      <c r="H109" s="36">
        <f t="shared" si="10"/>
        <v>2.4089132796227472E-2</v>
      </c>
      <c r="I109" s="22">
        <v>8516</v>
      </c>
      <c r="J109" s="22">
        <v>6088</v>
      </c>
      <c r="K109" s="20">
        <f t="shared" si="25"/>
        <v>71.488961953968996</v>
      </c>
      <c r="L109" s="37">
        <f t="shared" si="26"/>
        <v>2.2563691188608036E-2</v>
      </c>
    </row>
    <row r="110" spans="1:15">
      <c r="B110" s="35" t="s">
        <v>105</v>
      </c>
      <c r="C110" s="4"/>
      <c r="D110" s="4"/>
      <c r="E110" s="19">
        <v>167792</v>
      </c>
      <c r="F110" s="19">
        <v>64668</v>
      </c>
      <c r="G110" s="20">
        <f t="shared" si="7"/>
        <v>38.540574044054544</v>
      </c>
      <c r="H110" s="36">
        <f t="shared" si="10"/>
        <v>0.2698884337606442</v>
      </c>
      <c r="I110" s="22">
        <v>152516</v>
      </c>
      <c r="J110" s="22">
        <v>75254</v>
      </c>
      <c r="K110" s="20">
        <f t="shared" si="25"/>
        <v>49.341708410920823</v>
      </c>
      <c r="L110" s="37">
        <f t="shared" si="26"/>
        <v>0.27891064663395349</v>
      </c>
    </row>
    <row r="111" spans="1:15">
      <c r="B111" s="35" t="s">
        <v>106</v>
      </c>
      <c r="C111" s="4"/>
      <c r="D111" s="4"/>
      <c r="E111" s="19">
        <v>300</v>
      </c>
      <c r="F111" s="19">
        <v>0</v>
      </c>
      <c r="G111" s="20">
        <f t="shared" si="7"/>
        <v>0</v>
      </c>
      <c r="H111" s="21">
        <f t="shared" si="10"/>
        <v>0</v>
      </c>
      <c r="I111" s="22">
        <v>300</v>
      </c>
      <c r="J111" s="46">
        <v>0</v>
      </c>
      <c r="K111" s="20">
        <f t="shared" si="25"/>
        <v>0</v>
      </c>
      <c r="L111" s="40">
        <f t="shared" si="26"/>
        <v>0</v>
      </c>
    </row>
    <row r="112" spans="1:15">
      <c r="B112" s="35" t="s">
        <v>107</v>
      </c>
      <c r="C112" s="4"/>
      <c r="D112" s="4"/>
      <c r="E112" s="19">
        <v>230975</v>
      </c>
      <c r="F112" s="19">
        <v>219439</v>
      </c>
      <c r="G112" s="20">
        <f t="shared" si="7"/>
        <v>95.005520077930512</v>
      </c>
      <c r="H112" s="36">
        <f t="shared" si="10"/>
        <v>0.91581691123897446</v>
      </c>
      <c r="I112" s="22">
        <v>357821</v>
      </c>
      <c r="J112" s="22">
        <v>241636</v>
      </c>
      <c r="K112" s="20">
        <f t="shared" si="25"/>
        <v>67.529854312631173</v>
      </c>
      <c r="L112" s="37">
        <f t="shared" si="26"/>
        <v>0.89556505979804379</v>
      </c>
    </row>
    <row r="113" spans="1:12">
      <c r="B113" s="35" t="s">
        <v>108</v>
      </c>
      <c r="C113" s="4"/>
      <c r="D113" s="4"/>
      <c r="E113" s="19">
        <v>896492</v>
      </c>
      <c r="F113" s="19">
        <v>49307</v>
      </c>
      <c r="G113" s="20">
        <f t="shared" si="7"/>
        <v>5.4999933072464673</v>
      </c>
      <c r="H113" s="36">
        <f t="shared" si="10"/>
        <v>0.20578012314337976</v>
      </c>
      <c r="I113" s="22">
        <v>896172</v>
      </c>
      <c r="J113" s="22">
        <v>39613</v>
      </c>
      <c r="K113" s="20">
        <f t="shared" si="25"/>
        <v>4.420245220783511</v>
      </c>
      <c r="L113" s="37">
        <f t="shared" si="26"/>
        <v>0.14681594925333938</v>
      </c>
    </row>
    <row r="114" spans="1:12">
      <c r="B114" s="4"/>
      <c r="C114" s="4"/>
      <c r="D114" s="4"/>
      <c r="E114" s="19"/>
      <c r="F114" s="19"/>
      <c r="G114" s="20"/>
      <c r="H114" s="21"/>
      <c r="I114" s="22"/>
      <c r="J114" s="22"/>
      <c r="K114" s="23"/>
      <c r="L114" s="39"/>
    </row>
    <row r="115" spans="1:12">
      <c r="B115" s="26" t="s">
        <v>109</v>
      </c>
      <c r="C115" s="27"/>
      <c r="D115" s="26"/>
      <c r="E115" s="28">
        <f>+E10-E36</f>
        <v>0</v>
      </c>
      <c r="F115" s="28">
        <f>+F10-F36</f>
        <v>8355650</v>
      </c>
      <c r="G115" s="29">
        <v>0</v>
      </c>
      <c r="H115" s="30">
        <v>0</v>
      </c>
      <c r="I115" s="46">
        <f>+I10-I36</f>
        <v>0</v>
      </c>
      <c r="J115" s="28">
        <f>+J10-J36</f>
        <v>8919713</v>
      </c>
      <c r="K115" s="29">
        <v>0</v>
      </c>
      <c r="L115" s="47">
        <v>0</v>
      </c>
    </row>
    <row r="116" spans="1:12" ht="15.75" thickBot="1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1:12" ht="4.5" customHeight="1">
      <c r="E117" s="49"/>
      <c r="F117" s="49"/>
      <c r="G117" s="50"/>
      <c r="H117" s="50"/>
      <c r="I117" s="49"/>
      <c r="J117" s="49"/>
      <c r="K117" s="50"/>
    </row>
    <row r="118" spans="1:12">
      <c r="B118" s="1" t="s">
        <v>110</v>
      </c>
      <c r="E118" s="49"/>
      <c r="F118" s="49"/>
      <c r="G118" s="50"/>
      <c r="H118" s="50"/>
      <c r="I118" s="49"/>
      <c r="J118" s="49"/>
      <c r="K118" s="50"/>
    </row>
    <row r="119" spans="1:12" ht="4.5" customHeight="1">
      <c r="E119" s="49"/>
      <c r="F119" s="49"/>
      <c r="G119" s="50"/>
      <c r="H119" s="50"/>
      <c r="I119" s="49"/>
      <c r="J119" s="49"/>
      <c r="K119" s="50"/>
    </row>
    <row r="120" spans="1:12" s="3" customFormat="1">
      <c r="A120" s="2"/>
      <c r="B120" s="5" t="s">
        <v>111</v>
      </c>
      <c r="C120" s="51"/>
      <c r="D120" s="51"/>
      <c r="F120" s="51"/>
      <c r="G120" s="51"/>
      <c r="H120" s="51"/>
      <c r="K120" s="52"/>
    </row>
  </sheetData>
  <mergeCells count="12">
    <mergeCell ref="B4:D8"/>
    <mergeCell ref="E4:H5"/>
    <mergeCell ref="I4:L5"/>
    <mergeCell ref="N4:P5"/>
    <mergeCell ref="E7:E8"/>
    <mergeCell ref="F7:F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orientation="portrait" r:id="rId1"/>
  <ignoredErrors>
    <ignoredError sqref="E6:L6" numberStoredAsText="1"/>
    <ignoredError sqref="G10 K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7.2.4_A_P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2019-08-19T14:42:01Z</dcterms:created>
  <dcterms:modified xsi:type="dcterms:W3CDTF">2021-05-11T16:14:34Z</dcterms:modified>
</cp:coreProperties>
</file>