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42" i="1" l="1"/>
  <c r="D42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3" i="1"/>
  <c r="D63" i="1"/>
</calcChain>
</file>

<file path=xl/sharedStrings.xml><?xml version="1.0" encoding="utf-8"?>
<sst xmlns="http://schemas.openxmlformats.org/spreadsheetml/2006/main" count="53" uniqueCount="32">
  <si>
    <t>Fuente: Corte Suprema de Justicia.</t>
  </si>
  <si>
    <r>
      <t>1/ Incluye la 18</t>
    </r>
    <r>
      <rPr>
        <vertAlign val="superscript"/>
        <sz val="9"/>
        <rFont val="Times New Roman"/>
        <family val="1"/>
      </rPr>
      <t>va</t>
    </r>
    <r>
      <rPr>
        <sz val="9"/>
        <rFont val="Times New Roman"/>
        <family val="1"/>
      </rPr>
      <t xml:space="preserve"> Circunscripción de Alto Paraguay.</t>
    </r>
  </si>
  <si>
    <r>
      <t>16</t>
    </r>
    <r>
      <rPr>
        <vertAlign val="superscript"/>
        <sz val="10"/>
        <rFont val="Times New Roman"/>
        <family val="1"/>
      </rPr>
      <t xml:space="preserve">ta </t>
    </r>
    <r>
      <rPr>
        <sz val="10"/>
        <rFont val="Times New Roman"/>
        <family val="1"/>
      </rPr>
      <t>CIRCUNSCRIPCIÓN DE CENTRAL</t>
    </r>
  </si>
  <si>
    <r>
      <t>15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 DE CANINDEYÚ</t>
    </r>
  </si>
  <si>
    <r>
      <t>14</t>
    </r>
    <r>
      <rPr>
        <vertAlign val="superscript"/>
        <sz val="10"/>
        <rFont val="Times New Roman"/>
        <family val="1"/>
      </rPr>
      <t xml:space="preserve">ta </t>
    </r>
    <r>
      <rPr>
        <sz val="10"/>
        <rFont val="Times New Roman"/>
        <family val="1"/>
      </rPr>
      <t>CIRCUNSCRIPCION DE PDTE. HAYES Y 17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DE BOQUERÓN</t>
    </r>
  </si>
  <si>
    <r>
      <t>13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CIRCUNSCRIPCIÓN DE CORDILLERA</t>
    </r>
  </si>
  <si>
    <r>
      <t>12</t>
    </r>
    <r>
      <rPr>
        <vertAlign val="superscript"/>
        <sz val="10"/>
        <rFont val="Times New Roman"/>
        <family val="1"/>
      </rPr>
      <t xml:space="preserve">da </t>
    </r>
    <r>
      <rPr>
        <sz val="10"/>
        <rFont val="Times New Roman"/>
        <family val="1"/>
      </rPr>
      <t>CIRCUNSCRIPCIÓN DE SAN PEDRO</t>
    </r>
  </si>
  <si>
    <r>
      <t>11</t>
    </r>
    <r>
      <rPr>
        <vertAlign val="superscript"/>
        <sz val="10"/>
        <rFont val="Times New Roman"/>
        <family val="1"/>
      </rPr>
      <t xml:space="preserve">ra </t>
    </r>
    <r>
      <rPr>
        <sz val="10"/>
        <rFont val="Times New Roman"/>
        <family val="1"/>
      </rPr>
      <t>CIRCUNSCRIPCIÓN DE CAAZAPÁ</t>
    </r>
  </si>
  <si>
    <r>
      <t>10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CIRCUNSCRIPCIÓN DE PARAGUARÍ</t>
    </r>
  </si>
  <si>
    <r>
      <t>9</t>
    </r>
    <r>
      <rPr>
        <vertAlign val="superscript"/>
        <sz val="10"/>
        <rFont val="Times New Roman"/>
        <family val="1"/>
      </rPr>
      <t>na</t>
    </r>
    <r>
      <rPr>
        <sz val="10"/>
        <rFont val="Times New Roman"/>
        <family val="1"/>
      </rPr>
      <t xml:space="preserve"> CIRCUNSCRIPCIÓN DE MISIONES</t>
    </r>
  </si>
  <si>
    <r>
      <t>8</t>
    </r>
    <r>
      <rPr>
        <vertAlign val="superscript"/>
        <sz val="10"/>
        <rFont val="Times New Roman"/>
        <family val="1"/>
      </rPr>
      <t>va</t>
    </r>
    <r>
      <rPr>
        <sz val="10"/>
        <rFont val="Times New Roman"/>
        <family val="1"/>
      </rPr>
      <t xml:space="preserve"> CIRCUNSCRIPCIÓN DE ÑEEMBUCÚ</t>
    </r>
  </si>
  <si>
    <r>
      <t>7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CIRCUNSCRIPCIÓN DE CAAGUAZÚ</t>
    </r>
  </si>
  <si>
    <r>
      <t>6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ALTO PARANÁ</t>
    </r>
  </si>
  <si>
    <r>
      <t>5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AMAMBAY</t>
    </r>
  </si>
  <si>
    <r>
      <t>4</t>
    </r>
    <r>
      <rPr>
        <vertAlign val="superscript"/>
        <sz val="10"/>
        <rFont val="Times New Roman"/>
        <family val="1"/>
      </rPr>
      <t xml:space="preserve">ta </t>
    </r>
    <r>
      <rPr>
        <sz val="10"/>
        <rFont val="Times New Roman"/>
        <family val="1"/>
      </rPr>
      <t>CIRCUNSCRIPCIÓN DE CONCEPCIÓN</t>
    </r>
    <r>
      <rPr>
        <vertAlign val="superscript"/>
        <sz val="11"/>
        <rFont val="Times New Roman"/>
        <family val="1"/>
      </rPr>
      <t>1/</t>
    </r>
  </si>
  <si>
    <r>
      <t>3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CIRCUNSCRIPCIÓN DE ITAPÚA</t>
    </r>
  </si>
  <si>
    <r>
      <t>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CIRCUNSCRIPCIÓN DE GUAIRÁ</t>
    </r>
  </si>
  <si>
    <t>Corte Suprema de Justicia</t>
  </si>
  <si>
    <t>Tribunales de Apelación en lo Civil y Comercial, Laboral, de la Niñez y Adolescencia</t>
  </si>
  <si>
    <t>Tribunales de Apelación en lo Penal y en lo Penal de la Adolescencia</t>
  </si>
  <si>
    <t>Tribunales de Cuentas</t>
  </si>
  <si>
    <r>
      <t>1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CIRCUNSCRIPCIÓN DE LA CAPITAL</t>
    </r>
  </si>
  <si>
    <t>Autos interlocutorios</t>
  </si>
  <si>
    <t>Acuerdos y Sentencias</t>
  </si>
  <si>
    <t>Circunscripción y Tribunal</t>
  </si>
  <si>
    <t>Cuadro 5.1.1. Resoluciones dictadas por los tribunales de apelación, según circunscripción y tribunal. Año 2021</t>
  </si>
  <si>
    <t>DATO PRELIMINAR TOMADO DE LA WEB A SER VALIDADOS AL RECEPCIONAR LOS DATOS</t>
  </si>
  <si>
    <t>FUENTE: Corte Suprema de Justicia.</t>
  </si>
  <si>
    <t>AUTOS INTERLOCUTORIOS</t>
  </si>
  <si>
    <t>ACUERDOS Y SENTENCIAS</t>
  </si>
  <si>
    <t>CIRCUNSCRIPCIÓN Y TRIBUNAL</t>
  </si>
  <si>
    <t>CUADRO 5.1.1. RESOLUCIONES DICTADAS POR LOS TRIBUNALES DE APELACIÓN, SEGÚN CIRCUNSCRIPCIÓN Y TRIBUNAL.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</si>
</sst>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color rgb="FF00B050"/>
      <name val="Times New Roman"/>
      <family val="1"/>
    </font>
    <font>
      <sz val="9"/>
      <name val="Times New Roman"/>
      <family val="1"/>
    </font>
    <font>
      <sz val="9"/>
      <color rgb="FF00B050"/>
      <name val="Calibri"/>
      <family val="2"/>
      <scheme val="minor"/>
    </font>
    <font>
      <vertAlign val="superscript"/>
      <sz val="9"/>
      <name val="Times New Roman"/>
      <family val="1"/>
    </font>
    <font>
      <sz val="10"/>
      <color rgb="FF00B050"/>
      <name val="Times New Roman"/>
      <family val="1"/>
    </font>
    <font>
      <sz val="11"/>
      <color rgb="FF00B050"/>
      <name val="Calibri"/>
      <family val="2"/>
      <scheme val="minor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9" fillId="0" borderId="0" applyNumberFormat="0" applyFill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165" fontId="17" fillId="12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17" fillId="16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20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8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32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165" fontId="6" fillId="2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165" fontId="11" fillId="6" borderId="4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6" fillId="47" borderId="13" applyNumberFormat="0" applyAlignment="0" applyProtection="0"/>
    <xf numFmtId="165" fontId="36" fillId="47" borderId="13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165" fontId="13" fillId="7" borderId="7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7" fillId="48" borderId="14" applyNumberFormat="0" applyAlignment="0" applyProtection="0"/>
    <xf numFmtId="165" fontId="37" fillId="48" borderId="14" applyNumberFormat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165" fontId="12" fillId="0" borderId="6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0" fontId="38" fillId="0" borderId="15" applyNumberFormat="0" applyFill="0" applyAlignment="0" applyProtection="0"/>
    <xf numFmtId="165" fontId="38" fillId="0" borderId="15" applyNumberFormat="0" applyFill="0" applyAlignment="0" applyProtection="0"/>
    <xf numFmtId="166" fontId="3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165" fontId="17" fillId="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13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7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1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29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165" fontId="9" fillId="5" borderId="4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34" fillId="38" borderId="13" applyNumberFormat="0" applyAlignment="0" applyProtection="0"/>
    <xf numFmtId="165" fontId="34" fillId="38" borderId="13" applyNumberFormat="0" applyAlignment="0" applyProtection="0"/>
    <xf numFmtId="0" fontId="1" fillId="0" borderId="0" applyNumberFormat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9" fontId="33" fillId="0" borderId="0" applyFill="0" applyBorder="0" applyAlignment="0" applyProtection="0"/>
    <xf numFmtId="165" fontId="33" fillId="0" borderId="0" applyNumberFormat="0" applyFont="0" applyFill="0" applyBorder="0" applyAlignment="0" applyProtection="0"/>
    <xf numFmtId="168" fontId="33" fillId="0" borderId="0" applyFont="0" applyFill="0" applyBorder="0" applyAlignment="0" applyProtection="0"/>
    <xf numFmtId="169" fontId="33" fillId="0" borderId="0" applyFill="0" applyBorder="0" applyAlignment="0" applyProtection="0"/>
    <xf numFmtId="165" fontId="33" fillId="0" borderId="0" applyFont="0" applyFill="0" applyBorder="0" applyAlignment="0" applyProtection="0"/>
    <xf numFmtId="169" fontId="33" fillId="0" borderId="0" applyFill="0" applyBorder="0" applyAlignment="0" applyProtection="0"/>
    <xf numFmtId="170" fontId="33" fillId="0" borderId="0" applyFill="0" applyBorder="0" applyAlignment="0" applyProtection="0"/>
    <xf numFmtId="171" fontId="33" fillId="0" borderId="0" applyFill="0" applyBorder="0" applyAlignment="0" applyProtection="0"/>
    <xf numFmtId="172" fontId="33" fillId="0" borderId="0" applyFont="0" applyFill="0" applyBorder="0" applyAlignment="0" applyProtection="0"/>
    <xf numFmtId="0" fontId="40" fillId="53" borderId="0" applyNumberFormat="0" applyFont="0" applyBorder="0" applyProtection="0"/>
    <xf numFmtId="173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165" fontId="7" fillId="3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0" fontId="46" fillId="34" borderId="0" applyNumberFormat="0" applyBorder="0" applyAlignment="0" applyProtection="0"/>
    <xf numFmtId="165" fontId="46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3" fillId="0" borderId="0" applyFill="0" applyBorder="0" applyAlignment="0" applyProtection="0"/>
    <xf numFmtId="174" fontId="1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ill="0" applyBorder="0" applyAlignment="0" applyProtection="0"/>
    <xf numFmtId="175" fontId="18" fillId="0" borderId="0" applyFont="0" applyFill="0" applyBorder="0" applyAlignment="0" applyProtection="0"/>
    <xf numFmtId="176" fontId="33" fillId="0" borderId="0" applyFill="0" applyBorder="0" applyAlignment="0" applyProtection="0"/>
    <xf numFmtId="177" fontId="33" fillId="0" borderId="0" applyFill="0" applyBorder="0" applyAlignment="0" applyProtection="0"/>
    <xf numFmtId="176" fontId="33" fillId="0" borderId="0" applyFill="0" applyBorder="0" applyAlignment="0" applyProtection="0"/>
    <xf numFmtId="175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33" fillId="0" borderId="0" applyFill="0" applyBorder="0" applyAlignment="0" applyProtection="0"/>
    <xf numFmtId="174" fontId="33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41" fillId="0" borderId="0" applyFont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0" borderId="0" applyFill="0" applyBorder="0" applyAlignment="0" applyProtection="0"/>
    <xf numFmtId="183" fontId="33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ill="0" applyBorder="0" applyAlignment="0" applyProtection="0"/>
    <xf numFmtId="43" fontId="33" fillId="0" borderId="0" applyFont="0" applyFill="0" applyBorder="0" applyAlignment="0" applyProtection="0"/>
    <xf numFmtId="179" fontId="49" fillId="0" borderId="0" applyFont="0" applyFill="0" applyBorder="0" applyAlignment="0" applyProtection="0"/>
    <xf numFmtId="185" fontId="33" fillId="0" borderId="0" applyFont="0" applyFill="0" applyBorder="0" applyAlignment="0" applyProtection="0"/>
    <xf numFmtId="184" fontId="33" fillId="0" borderId="0" applyFill="0" applyBorder="0" applyAlignment="0" applyProtection="0"/>
    <xf numFmtId="17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33" fillId="0" borderId="0" applyFill="0" applyBorder="0" applyAlignment="0" applyProtection="0"/>
    <xf numFmtId="179" fontId="18" fillId="0" borderId="0" applyFont="0" applyFill="0" applyBorder="0" applyAlignment="0" applyProtection="0"/>
    <xf numFmtId="179" fontId="33" fillId="0" borderId="0" applyFont="0" applyFill="0" applyBorder="0" applyAlignment="0" applyProtection="0"/>
    <xf numFmtId="186" fontId="33" fillId="0" borderId="0" applyFill="0" applyBorder="0" applyAlignment="0" applyProtection="0"/>
    <xf numFmtId="43" fontId="33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47" fillId="0" borderId="0" applyFont="0" applyFill="0" applyBorder="0" applyAlignment="0" applyProtection="0"/>
    <xf numFmtId="188" fontId="31" fillId="0" borderId="0" applyFont="0" applyFill="0" applyBorder="0" applyAlignment="0" applyProtection="0"/>
    <xf numFmtId="179" fontId="47" fillId="0" borderId="0" applyFont="0" applyFill="0" applyBorder="0" applyAlignment="0" applyProtection="0"/>
    <xf numFmtId="181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33" fillId="0" borderId="0" applyFont="0" applyFill="0" applyBorder="0" applyAlignment="0" applyProtection="0"/>
    <xf numFmtId="184" fontId="33" fillId="0" borderId="0" applyFill="0" applyBorder="0" applyAlignment="0" applyProtection="0"/>
    <xf numFmtId="43" fontId="33" fillId="0" borderId="0" applyFont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0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79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43" fontId="33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0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3" fillId="0" borderId="0" applyFill="0" applyBorder="0" applyAlignment="0" applyProtection="0"/>
    <xf numFmtId="181" fontId="1" fillId="0" borderId="0" applyFont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0" fontId="33" fillId="0" borderId="0" applyFill="0" applyBorder="0" applyAlignment="0" applyProtection="0"/>
    <xf numFmtId="186" fontId="33" fillId="0" borderId="0" applyFill="0" applyBorder="0" applyAlignment="0" applyProtection="0"/>
    <xf numFmtId="181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79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43" fontId="33" fillId="0" borderId="0" applyFill="0" applyBorder="0" applyAlignment="0" applyProtection="0"/>
    <xf numFmtId="190" fontId="33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0" fontId="50" fillId="0" borderId="0" applyNumberFormat="0" applyBorder="0" applyProtection="0"/>
    <xf numFmtId="190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0" fillId="0" borderId="0" applyNumberFormat="0" applyBorder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91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165" fontId="8" fillId="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51" fillId="54" borderId="0" applyNumberFormat="0" applyBorder="0" applyAlignment="0" applyProtection="0"/>
    <xf numFmtId="165" fontId="51" fillId="54" borderId="0" applyNumberFormat="0" applyBorder="0" applyAlignment="0" applyProtection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0" fontId="31" fillId="0" borderId="0"/>
    <xf numFmtId="37" fontId="49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37" fontId="49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195" fontId="52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196" fontId="52" fillId="0" borderId="0"/>
    <xf numFmtId="37" fontId="49" fillId="0" borderId="0"/>
    <xf numFmtId="196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1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5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37" fontId="49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18" fillId="0" borderId="0" applyNumberFormat="0" applyFill="0" applyBorder="0" applyAlignment="0" applyProtection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5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6" fontId="52" fillId="0" borderId="0"/>
    <xf numFmtId="195" fontId="52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5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165" fontId="1" fillId="0" borderId="0"/>
    <xf numFmtId="0" fontId="33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5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33" fillId="0" borderId="0"/>
    <xf numFmtId="0" fontId="53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3" fillId="55" borderId="16" applyNumberFormat="0" applyFont="0" applyAlignment="0" applyProtection="0"/>
    <xf numFmtId="165" fontId="33" fillId="55" borderId="16" applyNumberFormat="0" applyFont="0" applyAlignment="0" applyProtection="0"/>
    <xf numFmtId="165" fontId="33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0" fontId="31" fillId="55" borderId="16" applyNumberFormat="0" applyFont="0" applyAlignment="0" applyProtection="0"/>
    <xf numFmtId="165" fontId="31" fillId="55" borderId="16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165" fontId="10" fillId="6" borderId="5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61" fillId="47" borderId="17" applyNumberFormat="0" applyAlignment="0" applyProtection="0"/>
    <xf numFmtId="165" fontId="61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165" fontId="3" fillId="0" borderId="1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5" fillId="0" borderId="18" applyNumberFormat="0" applyFill="0" applyAlignment="0" applyProtection="0"/>
    <xf numFmtId="165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165" fontId="4" fillId="0" borderId="2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7" fillId="0" borderId="19" applyNumberFormat="0" applyFill="0" applyAlignment="0" applyProtection="0"/>
    <xf numFmtId="165" fontId="67" fillId="0" borderId="19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165" fontId="5" fillId="0" borderId="3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39" fillId="0" borderId="20" applyNumberFormat="0" applyFill="0" applyAlignment="0" applyProtection="0"/>
    <xf numFmtId="165" fontId="39" fillId="0" borderId="20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165" fontId="16" fillId="0" borderId="9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  <xf numFmtId="0" fontId="68" fillId="0" borderId="21" applyNumberFormat="0" applyFill="0" applyAlignment="0" applyProtection="0"/>
    <xf numFmtId="165" fontId="68" fillId="0" borderId="21" applyNumberFormat="0" applyFill="0" applyAlignment="0" applyProtection="0"/>
  </cellStyleXfs>
  <cellXfs count="2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" fontId="18" fillId="0" borderId="0" xfId="0" applyNumberFormat="1" applyFont="1" applyFill="1"/>
    <xf numFmtId="0" fontId="20" fillId="0" borderId="0" xfId="0" applyFont="1" applyFill="1"/>
    <xf numFmtId="3" fontId="21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164" fontId="21" fillId="0" borderId="0" xfId="0" applyNumberFormat="1" applyFont="1" applyFill="1" applyProtection="1"/>
    <xf numFmtId="0" fontId="21" fillId="0" borderId="0" xfId="0" applyFont="1" applyFill="1" applyAlignment="1">
      <alignment horizontal="center"/>
    </xf>
    <xf numFmtId="0" fontId="24" fillId="0" borderId="0" xfId="0" applyFont="1" applyFill="1"/>
    <xf numFmtId="0" fontId="18" fillId="0" borderId="0" xfId="0" applyFont="1" applyFill="1" applyAlignment="1">
      <alignment horizontal="center"/>
    </xf>
    <xf numFmtId="0" fontId="25" fillId="0" borderId="0" xfId="0" applyFont="1" applyFill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indent="7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 indent="1"/>
    </xf>
    <xf numFmtId="3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 indent="7"/>
    </xf>
    <xf numFmtId="0" fontId="29" fillId="0" borderId="0" xfId="1" applyFill="1"/>
    <xf numFmtId="0" fontId="30" fillId="0" borderId="0" xfId="0" applyFont="1" applyFill="1"/>
    <xf numFmtId="0" fontId="28" fillId="0" borderId="0" xfId="0" applyFont="1" applyFill="1"/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showGridLines="0" tabSelected="1" topLeftCell="A36" zoomScale="70" zoomScaleNormal="70" workbookViewId="0">
      <selection activeCell="A36" sqref="A36"/>
    </sheetView>
  </sheetViews>
  <sheetFormatPr baseColWidth="10" defaultColWidth="11.5703125" defaultRowHeight="15"/>
  <cols>
    <col min="1" max="1" width="3.7109375" style="2" customWidth="1"/>
    <col min="2" max="2" width="74.7109375" style="1" customWidth="1"/>
    <col min="3" max="3" width="16" style="1" customWidth="1"/>
    <col min="4" max="4" width="20.140625" style="1" customWidth="1"/>
    <col min="5" max="16384" width="11.5703125" style="1"/>
  </cols>
  <sheetData>
    <row r="1" spans="1:4" hidden="1">
      <c r="B1" s="1" t="s">
        <v>31</v>
      </c>
      <c r="C1" s="23"/>
    </row>
    <row r="2" spans="1:4" ht="5.0999999999999996" hidden="1" customHeight="1">
      <c r="A2" s="1"/>
      <c r="B2" s="20"/>
    </row>
    <row r="3" spans="1:4" ht="15" hidden="1" customHeight="1">
      <c r="B3" s="24" t="s">
        <v>30</v>
      </c>
      <c r="C3" s="24" t="s">
        <v>29</v>
      </c>
      <c r="D3" s="24" t="s">
        <v>28</v>
      </c>
    </row>
    <row r="4" spans="1:4" hidden="1">
      <c r="B4" s="25"/>
      <c r="C4" s="25"/>
      <c r="D4" s="25"/>
    </row>
    <row r="5" spans="1:4" ht="5.0999999999999996" hidden="1" customHeight="1">
      <c r="B5" s="20"/>
      <c r="C5" s="19"/>
      <c r="D5" s="19"/>
    </row>
    <row r="6" spans="1:4" ht="16.5" hidden="1">
      <c r="B6" s="16" t="s">
        <v>21</v>
      </c>
      <c r="C6" s="15">
        <v>4412</v>
      </c>
      <c r="D6" s="15">
        <v>16844</v>
      </c>
    </row>
    <row r="7" spans="1:4" ht="5.0999999999999996" hidden="1" customHeight="1">
      <c r="B7" s="18"/>
      <c r="C7" s="15"/>
      <c r="D7" s="15"/>
    </row>
    <row r="8" spans="1:4" hidden="1">
      <c r="B8" s="16" t="s">
        <v>20</v>
      </c>
      <c r="C8" s="15">
        <v>726</v>
      </c>
      <c r="D8" s="15">
        <v>2419</v>
      </c>
    </row>
    <row r="9" spans="1:4" hidden="1">
      <c r="B9" s="16" t="s">
        <v>19</v>
      </c>
      <c r="C9" s="15">
        <v>386</v>
      </c>
      <c r="D9" s="15">
        <v>2203</v>
      </c>
    </row>
    <row r="10" spans="1:4" hidden="1">
      <c r="B10" s="16" t="s">
        <v>18</v>
      </c>
      <c r="C10" s="15">
        <v>1011</v>
      </c>
      <c r="D10" s="15">
        <v>5639</v>
      </c>
    </row>
    <row r="11" spans="1:4" hidden="1">
      <c r="B11" s="16" t="s">
        <v>17</v>
      </c>
      <c r="C11" s="15">
        <v>2289</v>
      </c>
      <c r="D11" s="15">
        <v>6583</v>
      </c>
    </row>
    <row r="12" spans="1:4" ht="5.0999999999999996" hidden="1" customHeight="1">
      <c r="B12" s="16"/>
      <c r="C12" s="15"/>
      <c r="D12" s="15"/>
    </row>
    <row r="13" spans="1:4" ht="16.5" hidden="1">
      <c r="B13" s="16" t="s">
        <v>16</v>
      </c>
      <c r="C13" s="17">
        <v>117</v>
      </c>
      <c r="D13" s="17">
        <v>702</v>
      </c>
    </row>
    <row r="14" spans="1:4" ht="16.5" hidden="1">
      <c r="B14" s="16" t="s">
        <v>15</v>
      </c>
      <c r="C14" s="15">
        <v>507</v>
      </c>
      <c r="D14" s="15">
        <v>2085</v>
      </c>
    </row>
    <row r="15" spans="1:4" ht="18" hidden="1">
      <c r="B15" s="16" t="s">
        <v>14</v>
      </c>
      <c r="C15" s="15">
        <v>159</v>
      </c>
      <c r="D15" s="15">
        <v>553</v>
      </c>
    </row>
    <row r="16" spans="1:4" ht="16.5" hidden="1">
      <c r="B16" s="16" t="s">
        <v>13</v>
      </c>
      <c r="C16" s="15">
        <v>139</v>
      </c>
      <c r="D16" s="15">
        <v>657</v>
      </c>
    </row>
    <row r="17" spans="1:4" ht="16.5" hidden="1">
      <c r="B17" s="16" t="s">
        <v>12</v>
      </c>
      <c r="C17" s="15">
        <v>467</v>
      </c>
      <c r="D17" s="15">
        <v>2291</v>
      </c>
    </row>
    <row r="18" spans="1:4" ht="16.5" hidden="1">
      <c r="B18" s="16" t="s">
        <v>11</v>
      </c>
      <c r="C18" s="15">
        <v>139</v>
      </c>
      <c r="D18" s="15">
        <v>801</v>
      </c>
    </row>
    <row r="19" spans="1:4" ht="16.5" hidden="1">
      <c r="B19" s="16" t="s">
        <v>10</v>
      </c>
      <c r="C19" s="15">
        <v>46</v>
      </c>
      <c r="D19" s="15">
        <v>178</v>
      </c>
    </row>
    <row r="20" spans="1:4" ht="16.5" hidden="1">
      <c r="B20" s="16" t="s">
        <v>9</v>
      </c>
      <c r="C20" s="15">
        <v>76</v>
      </c>
      <c r="D20" s="15">
        <v>312</v>
      </c>
    </row>
    <row r="21" spans="1:4" ht="16.5" hidden="1">
      <c r="B21" s="16" t="s">
        <v>8</v>
      </c>
      <c r="C21" s="15">
        <v>76</v>
      </c>
      <c r="D21" s="15">
        <v>459</v>
      </c>
    </row>
    <row r="22" spans="1:4" ht="16.5" hidden="1">
      <c r="B22" s="16" t="s">
        <v>7</v>
      </c>
      <c r="C22" s="15">
        <v>63</v>
      </c>
      <c r="D22" s="15">
        <v>315</v>
      </c>
    </row>
    <row r="23" spans="1:4" ht="16.5" hidden="1">
      <c r="B23" s="16" t="s">
        <v>6</v>
      </c>
      <c r="C23" s="15">
        <v>140</v>
      </c>
      <c r="D23" s="15">
        <v>520</v>
      </c>
    </row>
    <row r="24" spans="1:4" ht="16.5" hidden="1">
      <c r="B24" s="16" t="s">
        <v>5</v>
      </c>
      <c r="C24" s="15">
        <v>199</v>
      </c>
      <c r="D24" s="15">
        <v>548</v>
      </c>
    </row>
    <row r="25" spans="1:4" ht="16.5" hidden="1">
      <c r="B25" s="16" t="s">
        <v>4</v>
      </c>
      <c r="C25" s="15">
        <v>74</v>
      </c>
      <c r="D25" s="15">
        <v>260</v>
      </c>
    </row>
    <row r="26" spans="1:4" ht="16.5" hidden="1">
      <c r="B26" s="16" t="s">
        <v>3</v>
      </c>
      <c r="C26" s="15">
        <v>76</v>
      </c>
      <c r="D26" s="15">
        <v>508</v>
      </c>
    </row>
    <row r="27" spans="1:4" ht="16.5" hidden="1">
      <c r="B27" s="16" t="s">
        <v>2</v>
      </c>
      <c r="C27" s="15">
        <v>1014</v>
      </c>
      <c r="D27" s="15">
        <v>3694</v>
      </c>
    </row>
    <row r="28" spans="1:4" ht="5.0999999999999996" hidden="1" customHeight="1" thickBot="1">
      <c r="B28" s="14"/>
      <c r="C28" s="13"/>
      <c r="D28" s="13"/>
    </row>
    <row r="29" spans="1:4" ht="5.0999999999999996" hidden="1" customHeight="1">
      <c r="C29" s="11"/>
      <c r="D29" s="11"/>
    </row>
    <row r="30" spans="1:4" s="6" customFormat="1" ht="13.5" hidden="1">
      <c r="A30" s="22"/>
      <c r="B30" s="6" t="s">
        <v>1</v>
      </c>
      <c r="C30" s="9"/>
      <c r="D30" s="9"/>
    </row>
    <row r="31" spans="1:4" s="6" customFormat="1" ht="5.0999999999999996" hidden="1" customHeight="1">
      <c r="A31" s="22"/>
      <c r="D31" s="8"/>
    </row>
    <row r="32" spans="1:4" s="6" customFormat="1" ht="12" hidden="1">
      <c r="A32" s="22"/>
      <c r="B32" s="6" t="s">
        <v>27</v>
      </c>
      <c r="C32" s="5"/>
      <c r="D32" s="5"/>
    </row>
    <row r="33" spans="1:4" hidden="1">
      <c r="C33" s="15"/>
      <c r="D33" s="15"/>
    </row>
    <row r="34" spans="1:4" hidden="1"/>
    <row r="35" spans="1:4" hidden="1">
      <c r="B35" s="1" t="s">
        <v>26</v>
      </c>
    </row>
    <row r="36" spans="1:4">
      <c r="A36" s="21"/>
    </row>
    <row r="37" spans="1:4">
      <c r="B37" s="1" t="s">
        <v>25</v>
      </c>
    </row>
    <row r="38" spans="1:4" s="10" customFormat="1" ht="5.0999999999999996" customHeight="1">
      <c r="B38" s="20"/>
      <c r="C38" s="1"/>
      <c r="D38" s="1"/>
    </row>
    <row r="39" spans="1:4" s="10" customFormat="1" ht="15" customHeight="1">
      <c r="A39" s="12"/>
      <c r="B39" s="24" t="s">
        <v>24</v>
      </c>
      <c r="C39" s="24" t="s">
        <v>23</v>
      </c>
      <c r="D39" s="24" t="s">
        <v>22</v>
      </c>
    </row>
    <row r="40" spans="1:4" s="10" customFormat="1">
      <c r="A40" s="12"/>
      <c r="B40" s="25"/>
      <c r="C40" s="25"/>
      <c r="D40" s="25"/>
    </row>
    <row r="41" spans="1:4" s="10" customFormat="1" ht="5.0999999999999996" customHeight="1">
      <c r="A41" s="12"/>
      <c r="B41" s="20"/>
      <c r="C41" s="19"/>
      <c r="D41" s="19"/>
    </row>
    <row r="42" spans="1:4" s="10" customFormat="1" ht="16.5">
      <c r="A42" s="12"/>
      <c r="B42" s="16" t="s">
        <v>21</v>
      </c>
      <c r="C42" s="15">
        <f>SUM(C45,C46,C44,C47)</f>
        <v>4363</v>
      </c>
      <c r="D42" s="15">
        <f>SUM(D45,D46,D44,D47)</f>
        <v>17435</v>
      </c>
    </row>
    <row r="43" spans="1:4" s="10" customFormat="1" ht="5.0999999999999996" customHeight="1">
      <c r="A43" s="12"/>
      <c r="B43" s="18"/>
      <c r="C43" s="15"/>
      <c r="D43" s="15"/>
    </row>
    <row r="44" spans="1:4" s="10" customFormat="1">
      <c r="A44" s="12"/>
      <c r="B44" s="16" t="s">
        <v>20</v>
      </c>
      <c r="C44" s="15">
        <v>486</v>
      </c>
      <c r="D44" s="15">
        <v>2743</v>
      </c>
    </row>
    <row r="45" spans="1:4" s="10" customFormat="1">
      <c r="A45" s="12"/>
      <c r="B45" s="16" t="s">
        <v>19</v>
      </c>
      <c r="C45" s="15">
        <v>400</v>
      </c>
      <c r="D45" s="15">
        <v>2037</v>
      </c>
    </row>
    <row r="46" spans="1:4" s="10" customFormat="1">
      <c r="A46" s="12"/>
      <c r="B46" s="16" t="s">
        <v>18</v>
      </c>
      <c r="C46" s="15">
        <v>1379</v>
      </c>
      <c r="D46" s="15">
        <v>7705</v>
      </c>
    </row>
    <row r="47" spans="1:4" s="10" customFormat="1">
      <c r="A47" s="12"/>
      <c r="B47" s="16" t="s">
        <v>17</v>
      </c>
      <c r="C47" s="15">
        <v>2098</v>
      </c>
      <c r="D47" s="15">
        <v>4950</v>
      </c>
    </row>
    <row r="48" spans="1:4" s="10" customFormat="1" ht="5.0999999999999996" customHeight="1">
      <c r="A48" s="12"/>
      <c r="B48" s="16"/>
      <c r="C48" s="15"/>
      <c r="D48" s="15"/>
    </row>
    <row r="49" spans="1:4" s="10" customFormat="1" ht="16.5">
      <c r="A49" s="12"/>
      <c r="B49" s="16" t="s">
        <v>16</v>
      </c>
      <c r="C49" s="17">
        <f>67+41+77+29</f>
        <v>214</v>
      </c>
      <c r="D49" s="17">
        <f>330+380+56+80</f>
        <v>846</v>
      </c>
    </row>
    <row r="50" spans="1:4" s="10" customFormat="1" ht="16.5">
      <c r="A50" s="12"/>
      <c r="B50" s="16" t="s">
        <v>15</v>
      </c>
      <c r="C50" s="15">
        <f>214+75+69+57</f>
        <v>415</v>
      </c>
      <c r="D50" s="15">
        <f>1656+479+246+112</f>
        <v>2493</v>
      </c>
    </row>
    <row r="51" spans="1:4" s="10" customFormat="1" ht="18">
      <c r="A51" s="12"/>
      <c r="B51" s="16" t="s">
        <v>14</v>
      </c>
      <c r="C51" s="15">
        <f>26+99+10</f>
        <v>135</v>
      </c>
      <c r="D51" s="15">
        <f>469+69+39</f>
        <v>577</v>
      </c>
    </row>
    <row r="52" spans="1:4" s="10" customFormat="1" ht="16.5">
      <c r="A52" s="12"/>
      <c r="B52" s="16" t="s">
        <v>13</v>
      </c>
      <c r="C52" s="15">
        <f>4+27+106</f>
        <v>137</v>
      </c>
      <c r="D52" s="15">
        <f>618+34+42</f>
        <v>694</v>
      </c>
    </row>
    <row r="53" spans="1:4" s="10" customFormat="1" ht="16.5">
      <c r="A53" s="12"/>
      <c r="B53" s="16" t="s">
        <v>12</v>
      </c>
      <c r="C53" s="15">
        <f>209+253+70+98</f>
        <v>630</v>
      </c>
      <c r="D53" s="15">
        <f>440+156+1481+929</f>
        <v>3006</v>
      </c>
    </row>
    <row r="54" spans="1:4" s="10" customFormat="1" ht="16.5">
      <c r="A54" s="12"/>
      <c r="B54" s="16" t="s">
        <v>11</v>
      </c>
      <c r="C54" s="15">
        <f>38+121</f>
        <v>159</v>
      </c>
      <c r="D54" s="15">
        <f>869+86</f>
        <v>955</v>
      </c>
    </row>
    <row r="55" spans="1:4" s="10" customFormat="1" ht="16.5">
      <c r="A55" s="12"/>
      <c r="B55" s="16" t="s">
        <v>10</v>
      </c>
      <c r="C55" s="15">
        <f>15+24+19</f>
        <v>58</v>
      </c>
      <c r="D55" s="15">
        <f>179+51+207</f>
        <v>437</v>
      </c>
    </row>
    <row r="56" spans="1:4" s="10" customFormat="1" ht="16.5">
      <c r="A56" s="12"/>
      <c r="B56" s="16" t="s">
        <v>9</v>
      </c>
      <c r="C56" s="15">
        <f>26+59</f>
        <v>85</v>
      </c>
      <c r="D56" s="15">
        <f>396+30</f>
        <v>426</v>
      </c>
    </row>
    <row r="57" spans="1:4" s="10" customFormat="1" ht="16.5">
      <c r="A57" s="12"/>
      <c r="B57" s="16" t="s">
        <v>8</v>
      </c>
      <c r="C57" s="15">
        <f>25+96</f>
        <v>121</v>
      </c>
      <c r="D57" s="15">
        <f>641+51</f>
        <v>692</v>
      </c>
    </row>
    <row r="58" spans="1:4" s="10" customFormat="1" ht="16.5">
      <c r="A58" s="12"/>
      <c r="B58" s="16" t="s">
        <v>7</v>
      </c>
      <c r="C58" s="15">
        <f>57+17</f>
        <v>74</v>
      </c>
      <c r="D58" s="15">
        <f>322+13</f>
        <v>335</v>
      </c>
    </row>
    <row r="59" spans="1:4" s="10" customFormat="1" ht="16.5">
      <c r="A59" s="12"/>
      <c r="B59" s="16" t="s">
        <v>6</v>
      </c>
      <c r="C59" s="15">
        <f>60+14+48</f>
        <v>122</v>
      </c>
      <c r="D59" s="15">
        <f>208+44+305</f>
        <v>557</v>
      </c>
    </row>
    <row r="60" spans="1:4" s="10" customFormat="1" ht="16.5">
      <c r="A60" s="12"/>
      <c r="B60" s="16" t="s">
        <v>5</v>
      </c>
      <c r="C60" s="15">
        <f>95+51+101</f>
        <v>247</v>
      </c>
      <c r="D60" s="15">
        <f>363+58+315</f>
        <v>736</v>
      </c>
    </row>
    <row r="61" spans="1:4" s="10" customFormat="1" ht="16.5">
      <c r="A61" s="12"/>
      <c r="B61" s="16" t="s">
        <v>4</v>
      </c>
      <c r="C61" s="15">
        <f>100</f>
        <v>100</v>
      </c>
      <c r="D61" s="15">
        <f>193+302</f>
        <v>495</v>
      </c>
    </row>
    <row r="62" spans="1:4" s="10" customFormat="1" ht="16.5">
      <c r="A62" s="12"/>
      <c r="B62" s="16" t="s">
        <v>3</v>
      </c>
      <c r="C62" s="15">
        <v>77</v>
      </c>
      <c r="D62" s="15">
        <v>471</v>
      </c>
    </row>
    <row r="63" spans="1:4" s="10" customFormat="1" ht="16.5">
      <c r="A63" s="12"/>
      <c r="B63" s="16" t="s">
        <v>2</v>
      </c>
      <c r="C63" s="15">
        <f>320+197+520</f>
        <v>1037</v>
      </c>
      <c r="D63" s="15">
        <f>2724+379+1361</f>
        <v>4464</v>
      </c>
    </row>
    <row r="64" spans="1:4" s="10" customFormat="1" ht="5.0999999999999996" customHeight="1" thickBot="1">
      <c r="A64" s="12"/>
      <c r="B64" s="14"/>
      <c r="C64" s="13"/>
      <c r="D64" s="13"/>
    </row>
    <row r="65" spans="1:4" s="10" customFormat="1" ht="5.0999999999999996" customHeight="1">
      <c r="A65" s="12"/>
      <c r="B65" s="1"/>
      <c r="C65" s="11"/>
      <c r="D65" s="11"/>
    </row>
    <row r="66" spans="1:4" s="4" customFormat="1" ht="13.5">
      <c r="A66" s="7"/>
      <c r="B66" s="6" t="s">
        <v>1</v>
      </c>
      <c r="C66" s="9"/>
      <c r="D66" s="9"/>
    </row>
    <row r="67" spans="1:4" s="4" customFormat="1" ht="5.0999999999999996" customHeight="1">
      <c r="A67" s="7"/>
      <c r="B67" s="6"/>
      <c r="C67" s="6"/>
      <c r="D67" s="8"/>
    </row>
    <row r="68" spans="1:4" s="4" customFormat="1" ht="12">
      <c r="A68" s="7"/>
      <c r="B68" s="6" t="s">
        <v>0</v>
      </c>
      <c r="C68" s="5"/>
      <c r="D68" s="5"/>
    </row>
    <row r="70" spans="1:4">
      <c r="C70" s="3"/>
      <c r="D70" s="3"/>
    </row>
    <row r="78" spans="1:4">
      <c r="C78" s="3"/>
    </row>
  </sheetData>
  <mergeCells count="6">
    <mergeCell ref="B3:B4"/>
    <mergeCell ref="C3:C4"/>
    <mergeCell ref="D3:D4"/>
    <mergeCell ref="B39:B40"/>
    <mergeCell ref="C39:C40"/>
    <mergeCell ref="D39:D40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2023-02-02T12:57:08Z</dcterms:created>
  <dcterms:modified xsi:type="dcterms:W3CDTF">2023-05-08T20:56:54Z</dcterms:modified>
</cp:coreProperties>
</file>