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'3.5.3'!$B$5:$G$306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1" i="1" l="1"/>
  <c r="D9" i="1" s="1"/>
  <c r="E11" i="1"/>
  <c r="E9" i="1" s="1"/>
  <c r="D17" i="1"/>
  <c r="E17" i="1"/>
  <c r="D22" i="1"/>
  <c r="E22" i="1"/>
  <c r="D25" i="1"/>
  <c r="E25" i="1"/>
  <c r="D41" i="1"/>
  <c r="D39" i="1" s="1"/>
  <c r="E41" i="1"/>
  <c r="D46" i="1"/>
  <c r="E46" i="1"/>
  <c r="E39" i="1" s="1"/>
  <c r="D55" i="1"/>
  <c r="E55" i="1"/>
  <c r="D63" i="1"/>
  <c r="E63" i="1"/>
  <c r="D66" i="1"/>
  <c r="E66" i="1"/>
  <c r="D74" i="1"/>
  <c r="E74" i="1"/>
  <c r="D83" i="1"/>
  <c r="E83" i="1"/>
  <c r="D99" i="1"/>
  <c r="E99" i="1"/>
  <c r="D114" i="1"/>
  <c r="E114" i="1"/>
  <c r="D118" i="1"/>
  <c r="E118" i="1"/>
  <c r="E125" i="1"/>
  <c r="D127" i="1"/>
  <c r="D125" i="1" s="1"/>
  <c r="E127" i="1"/>
  <c r="D137" i="1"/>
  <c r="D135" i="1" s="1"/>
  <c r="E137" i="1"/>
  <c r="D152" i="1"/>
  <c r="E152" i="1"/>
  <c r="E135" i="1" s="1"/>
  <c r="D156" i="1"/>
  <c r="E156" i="1"/>
  <c r="E174" i="1"/>
  <c r="D176" i="1"/>
  <c r="D174" i="1" s="1"/>
  <c r="E176" i="1"/>
  <c r="E189" i="1"/>
  <c r="D191" i="1"/>
  <c r="D189" i="1" s="1"/>
  <c r="E191" i="1"/>
  <c r="D206" i="1"/>
  <c r="E206" i="1"/>
  <c r="D220" i="1"/>
  <c r="D204" i="1" s="1"/>
  <c r="E220" i="1"/>
  <c r="E204" i="1" s="1"/>
  <c r="D232" i="1"/>
  <c r="D234" i="1"/>
  <c r="E234" i="1"/>
  <c r="E232" i="1" s="1"/>
  <c r="D244" i="1"/>
  <c r="E244" i="1"/>
  <c r="E242" i="1" s="1"/>
  <c r="D255" i="1"/>
  <c r="D242" i="1" s="1"/>
  <c r="E255" i="1"/>
  <c r="D260" i="1"/>
  <c r="E260" i="1"/>
  <c r="D267" i="1"/>
  <c r="E267" i="1"/>
  <c r="D276" i="1"/>
  <c r="D265" i="1" s="1"/>
  <c r="E276" i="1"/>
  <c r="E265" i="1" s="1"/>
  <c r="E283" i="1"/>
  <c r="D285" i="1"/>
  <c r="D283" i="1" s="1"/>
  <c r="E285" i="1"/>
  <c r="D298" i="1"/>
  <c r="D293" i="1" s="1"/>
  <c r="E298" i="1"/>
  <c r="E293" i="1" s="1"/>
  <c r="D303" i="1"/>
  <c r="E303" i="1"/>
  <c r="E123" i="1" l="1"/>
  <c r="E7" i="1"/>
  <c r="D123" i="1"/>
  <c r="D7" i="1" s="1"/>
</calcChain>
</file>

<file path=xl/sharedStrings.xml><?xml version="1.0" encoding="utf-8"?>
<sst xmlns="http://schemas.openxmlformats.org/spreadsheetml/2006/main" count="256" uniqueCount="163">
  <si>
    <t xml:space="preserve">Fuente: Universidad Nacional de Asunción. Dirección General de Planificación y Desarrollo del Rectorado. </t>
  </si>
  <si>
    <t>Nota: Debido a la metodología de admisión en algunas facultades no se presentaron cifras desagregadas por carrera.</t>
  </si>
  <si>
    <t xml:space="preserve">4/  En consideración de los criterios geográficos oficiales, la Facultad Ciencias Agrarias ubicada en Cruce Los Pioneros se incorpora al departamento de Presidente Hayes. </t>
  </si>
  <si>
    <t>3/ Anteriormente Instituto Dr. Andrés Barbero.</t>
  </si>
  <si>
    <t>2/ Anteriormente Instituto de Trabajo Social.</t>
  </si>
  <si>
    <t>1/ Las diferencias entre los datos de cantidad de postulantes menor a la de ingresantes corresponden a la cantidad de ingresantes en la Sede Central que obtuvieron el puntaje requerido pero por la limitación de plazas optaron por las filiales; o a aquellos postulantes que no accedieron a su primera elección de carrera y optaron por su segunda elección.</t>
  </si>
  <si>
    <t>Derecho</t>
  </si>
  <si>
    <t>Facultad de Derecho y Ciencias Sociales</t>
  </si>
  <si>
    <t>Benjamín Aceval</t>
  </si>
  <si>
    <t>Administración</t>
  </si>
  <si>
    <t>1/</t>
  </si>
  <si>
    <t>Contaduría Pública</t>
  </si>
  <si>
    <t>Facultad de Ciencias Económicas</t>
  </si>
  <si>
    <t>Villa Hayes</t>
  </si>
  <si>
    <t>Administración Agropecuaria</t>
  </si>
  <si>
    <r>
      <t>Facultad de Ciencias Agrarias</t>
    </r>
    <r>
      <rPr>
        <vertAlign val="superscript"/>
        <sz val="10"/>
        <rFont val="Times New Roman"/>
        <family val="1"/>
      </rPr>
      <t>4/</t>
    </r>
  </si>
  <si>
    <t>PDTE. HAYES</t>
  </si>
  <si>
    <t>Ingeniería Agronómica</t>
  </si>
  <si>
    <t>Facultad de Ciencias Agrarias</t>
  </si>
  <si>
    <t>Pedro Juan Caballero</t>
  </si>
  <si>
    <t>AMAMBAY</t>
  </si>
  <si>
    <t>Enfermería</t>
  </si>
  <si>
    <r>
      <t>Facultad de Enfermería y Obstetricia</t>
    </r>
    <r>
      <rPr>
        <vertAlign val="superscript"/>
        <sz val="10"/>
        <rFont val="Times New Roman"/>
        <family val="1"/>
      </rPr>
      <t>3/</t>
    </r>
  </si>
  <si>
    <t>Quiindy</t>
  </si>
  <si>
    <t>Psicología</t>
  </si>
  <si>
    <t>Ciencias de la Educación</t>
  </si>
  <si>
    <t>Facultad de Filosofía</t>
  </si>
  <si>
    <t>Facultad  de Ciencias Económicas</t>
  </si>
  <si>
    <t>Paraguarí</t>
  </si>
  <si>
    <t>PARAGUARÍ</t>
  </si>
  <si>
    <t>Santa Rosa</t>
  </si>
  <si>
    <t>Ingeniería Electromecánica</t>
  </si>
  <si>
    <t>Ingeniería Civil</t>
  </si>
  <si>
    <t>Facultad de Ingeniería</t>
  </si>
  <si>
    <t>Ayolas</t>
  </si>
  <si>
    <t xml:space="preserve">Ciencias de la Comunicación </t>
  </si>
  <si>
    <t>Ciencias Veterinarias</t>
  </si>
  <si>
    <t>Facultad de Ciencias Veterinarias</t>
  </si>
  <si>
    <t>San Juan Bautista</t>
  </si>
  <si>
    <t>MISIONES</t>
  </si>
  <si>
    <t>Caazapá</t>
  </si>
  <si>
    <t>CAAZAPÁ</t>
  </si>
  <si>
    <t xml:space="preserve">Ciencias de la Educación </t>
  </si>
  <si>
    <t xml:space="preserve">Derecho </t>
  </si>
  <si>
    <t>Caaguazú</t>
  </si>
  <si>
    <t xml:space="preserve"> </t>
  </si>
  <si>
    <t>Ciencias Informáticas</t>
  </si>
  <si>
    <t>Facultad Politécnica</t>
  </si>
  <si>
    <t>Coronel Oviedo</t>
  </si>
  <si>
    <t>CAAGUAZÚ</t>
  </si>
  <si>
    <t xml:space="preserve"> Ciencias de la Educación</t>
  </si>
  <si>
    <t xml:space="preserve">Ciencias Informáticas </t>
  </si>
  <si>
    <t>Gestión de la Hospitalidad</t>
  </si>
  <si>
    <t xml:space="preserve">Electricidad </t>
  </si>
  <si>
    <t xml:space="preserve">Facultad de Ciencias Económicas </t>
  </si>
  <si>
    <t>Villarrica</t>
  </si>
  <si>
    <t>GUAIRÁ</t>
  </si>
  <si>
    <t>Letras</t>
  </si>
  <si>
    <t>Caacupé</t>
  </si>
  <si>
    <t>CORDILLERA</t>
  </si>
  <si>
    <t>…</t>
  </si>
  <si>
    <t>Facultad de Derecho de Ciencias Sociales</t>
  </si>
  <si>
    <t>San Estanislao</t>
  </si>
  <si>
    <t>Medicina y Cirugía</t>
  </si>
  <si>
    <t>Facultad de Ciencias Médicas</t>
  </si>
  <si>
    <t xml:space="preserve">Santa Rosa del Aguaray </t>
  </si>
  <si>
    <t xml:space="preserve">Contaduría Pública </t>
  </si>
  <si>
    <r>
      <t>Ciencias de la Educación</t>
    </r>
    <r>
      <rPr>
        <vertAlign val="superscript"/>
        <sz val="10"/>
        <rFont val="Times New Roman"/>
        <family val="1"/>
      </rPr>
      <t xml:space="preserve"> </t>
    </r>
  </si>
  <si>
    <r>
      <t>Psicología</t>
    </r>
    <r>
      <rPr>
        <vertAlign val="superscript"/>
        <sz val="10"/>
        <rFont val="Times New Roman"/>
        <family val="1"/>
      </rPr>
      <t xml:space="preserve"> </t>
    </r>
  </si>
  <si>
    <t>San Pedro del Ycuamandiyú</t>
  </si>
  <si>
    <t>SAN PEDRO</t>
  </si>
  <si>
    <t>Obstetricia</t>
  </si>
  <si>
    <t>Concepción</t>
  </si>
  <si>
    <t>CONCEPCIÓN</t>
  </si>
  <si>
    <t>INTERIOR</t>
  </si>
  <si>
    <t xml:space="preserve">Obstetricia </t>
  </si>
  <si>
    <r>
      <t>FACULTAD DE ENFERMERÍA Y OBSTETRICIA</t>
    </r>
    <r>
      <rPr>
        <b/>
        <vertAlign val="superscript"/>
        <sz val="10"/>
        <rFont val="Times New Roman"/>
        <family val="1"/>
      </rPr>
      <t>3/</t>
    </r>
  </si>
  <si>
    <t>Ciencias Sociales</t>
  </si>
  <si>
    <t xml:space="preserve">Trabajo Social </t>
  </si>
  <si>
    <r>
      <t>FACULTAD DE CIENCIAS SOCIALES</t>
    </r>
    <r>
      <rPr>
        <b/>
        <vertAlign val="superscript"/>
        <sz val="10"/>
        <rFont val="Times New Roman"/>
        <family val="1"/>
      </rPr>
      <t>2/</t>
    </r>
  </si>
  <si>
    <t>Física Médica</t>
  </si>
  <si>
    <t>Logística y Transporte</t>
  </si>
  <si>
    <t>Biotecnología</t>
  </si>
  <si>
    <t>Tecnología de Producción Presencial y Semipresencial</t>
  </si>
  <si>
    <t>Educación de Ciencias Básicas y sus Tecnologías Presencial y Semipresencial</t>
  </si>
  <si>
    <t>Educación Matemática Presencial y Semipresencial</t>
  </si>
  <si>
    <t>Radiología e Imagenología (Licenciatura)</t>
  </si>
  <si>
    <t>Química</t>
  </si>
  <si>
    <t>Matemática Estadística Presencial y Semipresencial</t>
  </si>
  <si>
    <t>Matemática Pura</t>
  </si>
  <si>
    <t>Geología</t>
  </si>
  <si>
    <t>Física</t>
  </si>
  <si>
    <t>Biología</t>
  </si>
  <si>
    <t>FACULTAD DE CIENCIAS EXACTAS Y NATURALES</t>
  </si>
  <si>
    <r>
      <t>Ingeniería en Energía</t>
    </r>
    <r>
      <rPr>
        <vertAlign val="superscript"/>
        <sz val="10"/>
        <color theme="1"/>
        <rFont val="Times New Roman"/>
        <family val="1"/>
      </rPr>
      <t xml:space="preserve"> </t>
    </r>
  </si>
  <si>
    <t>Ingeniería en Ciencias de los Materiales</t>
  </si>
  <si>
    <t>Ingeniería en Aeronáutica</t>
  </si>
  <si>
    <t>Ingeniería en Marketing</t>
  </si>
  <si>
    <t>Ingeniería en Sistemas de Producción</t>
  </si>
  <si>
    <t>Gestión de la Hospitalidad (Licenciatura)</t>
  </si>
  <si>
    <t>Ciencias de la Información (Licenciatura)</t>
  </si>
  <si>
    <t>Electrónica (Técnico Superior)</t>
  </si>
  <si>
    <t>Ciencias Atmosféricas (Licenciatura)</t>
  </si>
  <si>
    <t>Electricidad (Licenciatura)</t>
  </si>
  <si>
    <t>Ingeniería en Electrónica</t>
  </si>
  <si>
    <t>Ingeniería en Electricidad</t>
  </si>
  <si>
    <t>Ciencias Informáticas (Licenciatura)</t>
  </si>
  <si>
    <t>Ingeniería en Informática</t>
  </si>
  <si>
    <t>FACULTAD POLITÉCNICA</t>
  </si>
  <si>
    <t>Ingeniería Mecatrónica</t>
  </si>
  <si>
    <t>Ingeniería Electrónica</t>
  </si>
  <si>
    <t>Ingeniería en Ciencias Geográficas</t>
  </si>
  <si>
    <t>Ingeniería Mecánica</t>
  </si>
  <si>
    <t>Ingeniería Industrial</t>
  </si>
  <si>
    <t>FACULTAD DE INGENIERÍA</t>
  </si>
  <si>
    <t>Diseño de Indumentaria Escénica y Urbana</t>
  </si>
  <si>
    <t>Artes Visuales</t>
  </si>
  <si>
    <t>Danza</t>
  </si>
  <si>
    <t>Música</t>
  </si>
  <si>
    <t>Diseño Industrial</t>
  </si>
  <si>
    <t>Arquitectura</t>
  </si>
  <si>
    <t>FACULTAD DE ARQUITECTURA, DISEÑO Y ARTE</t>
  </si>
  <si>
    <t>FACULTAD DE CIENCIAS VETERINARIAS</t>
  </si>
  <si>
    <t>Ingeniería Agroalimentaria</t>
  </si>
  <si>
    <t>Ingeniería Ambiental</t>
  </si>
  <si>
    <t>Ingeniería en Ecología Humana</t>
  </si>
  <si>
    <t>Ingeniería Forestal</t>
  </si>
  <si>
    <t>FACULTAD DE CIENCIAS AGRARIAS</t>
  </si>
  <si>
    <t>Ingeniería de Alimentos</t>
  </si>
  <si>
    <t xml:space="preserve">Nutrición </t>
  </si>
  <si>
    <t>Ciencia y Tecnología de Alimentos</t>
  </si>
  <si>
    <t>Química Industrial</t>
  </si>
  <si>
    <t>Ingeniería Química</t>
  </si>
  <si>
    <t xml:space="preserve">Farmacia </t>
  </si>
  <si>
    <t>Bioquímica</t>
  </si>
  <si>
    <t>FACULTAD DE CIENCIAS QUÍMICAS</t>
  </si>
  <si>
    <t>Economía</t>
  </si>
  <si>
    <t>FACULTAD DE CIENCIAS ECONÓMICAS</t>
  </si>
  <si>
    <t>CENTRAL (Campus Universitario)</t>
  </si>
  <si>
    <t>Lengua Portuguesa</t>
  </si>
  <si>
    <t>Lengua Alemana</t>
  </si>
  <si>
    <t>Lengua Guaraní</t>
  </si>
  <si>
    <t>Lengua Francesa</t>
  </si>
  <si>
    <t>Lengua Inglesa</t>
  </si>
  <si>
    <t>Ciencias de la Comunicación</t>
  </si>
  <si>
    <t>Historia</t>
  </si>
  <si>
    <t>Filosofía</t>
  </si>
  <si>
    <t xml:space="preserve">FACULTAD DE FILOSOFÍA </t>
  </si>
  <si>
    <t>Odontología</t>
  </si>
  <si>
    <t>FACULTAD DE ODONTOLOGÍA</t>
  </si>
  <si>
    <t>Ciencias Sociales y Políticas</t>
  </si>
  <si>
    <t>Notariado</t>
  </si>
  <si>
    <t xml:space="preserve">FACULTAD DE DERECHO Y CIENCIAS SOCIALES  </t>
  </si>
  <si>
    <t>Instrumentación y Área Quirúrgica</t>
  </si>
  <si>
    <t>Técnico en Podología</t>
  </si>
  <si>
    <t>Kinesiología y Fisioterapia</t>
  </si>
  <si>
    <t>FACULTAD DE CIENCIAS MÉDICAS</t>
  </si>
  <si>
    <t>ASUNCIÓN</t>
  </si>
  <si>
    <t>Total</t>
  </si>
  <si>
    <t>Ingresantes</t>
  </si>
  <si>
    <t>Postulantes</t>
  </si>
  <si>
    <t>Ubicación geográfica, unidades académicas y carreras</t>
  </si>
  <si>
    <t>Cuadro  3.5.3.  Universidad Nacional de Asunción: Total de postulantes e ingresantes, según ubicación geográfica, unidades académicas y carreras.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</si>
</sst>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0_ ;[Red]\-0\ "/>
    <numFmt numFmtId="165" formatCode="###,###;;&quot;-&quot;"/>
    <numFmt numFmtId="166" formatCode="_-* #,##0.00\ _€_-;\-* #,##0.00\ _€_-;_-* &quot;-&quot;??\ _€_-;_-@_-"/>
    <numFmt numFmtId="167" formatCode="_(* #,##0.00_);_(* \(#,##0.00\);_(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3" formatCode="#,##0.00&quot;       &quot;;\-#,##0.00&quot;       &quot;;&quot; -&quot;#&quot;       &quot;;@\ 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B05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2" fillId="43" borderId="0" applyNumberFormat="0" applyBorder="0" applyAlignment="0" applyProtection="0"/>
    <xf numFmtId="169" fontId="32" fillId="43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169" fontId="17" fillId="12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169" fontId="17" fillId="16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169" fontId="17" fillId="20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2" borderId="0" applyNumberFormat="0" applyBorder="0" applyAlignment="0" applyProtection="0"/>
    <xf numFmtId="169" fontId="33" fillId="42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4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169" fontId="17" fillId="28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169" fontId="17" fillId="32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169" fontId="6" fillId="2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169" fontId="11" fillId="6" borderId="4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7" fillId="48" borderId="17" applyNumberFormat="0" applyAlignment="0" applyProtection="0"/>
    <xf numFmtId="169" fontId="37" fillId="48" borderId="17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169" fontId="13" fillId="7" borderId="7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8" fillId="49" borderId="18" applyNumberFormat="0" applyAlignment="0" applyProtection="0"/>
    <xf numFmtId="169" fontId="38" fillId="49" borderId="18" applyNumberFormat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169" fontId="12" fillId="0" borderId="6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0" fontId="39" fillId="0" borderId="19" applyNumberFormat="0" applyFill="0" applyAlignment="0" applyProtection="0"/>
    <xf numFmtId="169" fontId="39" fillId="0" borderId="19" applyNumberFormat="0" applyFill="0" applyAlignment="0" applyProtection="0"/>
    <xf numFmtId="170" fontId="34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169" fontId="17" fillId="9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169" fontId="17" fillId="13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169" fontId="17" fillId="17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1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169" fontId="17" fillId="25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169" fontId="17" fillId="29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3" fillId="53" borderId="0" applyNumberFormat="0" applyBorder="0" applyAlignment="0" applyProtection="0"/>
    <xf numFmtId="169" fontId="33" fillId="53" borderId="0" applyNumberFormat="0" applyBorder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169" fontId="9" fillId="5" borderId="4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35" fillId="39" borderId="17" applyNumberFormat="0" applyAlignment="0" applyProtection="0"/>
    <xf numFmtId="169" fontId="35" fillId="39" borderId="17" applyNumberFormat="0" applyAlignment="0" applyProtection="0"/>
    <xf numFmtId="0" fontId="1" fillId="0" borderId="0" applyNumberFormat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34" fillId="0" borderId="0" applyFill="0" applyBorder="0" applyAlignment="0" applyProtection="0"/>
    <xf numFmtId="169" fontId="34" fillId="0" borderId="0" applyNumberFormat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ill="0" applyBorder="0" applyAlignment="0" applyProtection="0"/>
    <xf numFmtId="169" fontId="34" fillId="0" borderId="0" applyFont="0" applyFill="0" applyBorder="0" applyAlignment="0" applyProtection="0"/>
    <xf numFmtId="173" fontId="34" fillId="0" borderId="0" applyFill="0" applyBorder="0" applyAlignment="0" applyProtection="0"/>
    <xf numFmtId="174" fontId="34" fillId="0" borderId="0" applyFill="0" applyBorder="0" applyAlignment="0" applyProtection="0"/>
    <xf numFmtId="175" fontId="34" fillId="0" borderId="0" applyFill="0" applyBorder="0" applyAlignment="0" applyProtection="0"/>
    <xf numFmtId="176" fontId="34" fillId="0" borderId="0" applyFont="0" applyFill="0" applyBorder="0" applyAlignment="0" applyProtection="0"/>
    <xf numFmtId="0" fontId="41" fillId="54" borderId="0" applyNumberFormat="0" applyFont="0" applyBorder="0" applyProtection="0"/>
    <xf numFmtId="177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169" fontId="7" fillId="3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0" fontId="47" fillId="35" borderId="0" applyNumberFormat="0" applyBorder="0" applyAlignment="0" applyProtection="0"/>
    <xf numFmtId="169" fontId="47" fillId="35" borderId="0" applyNumberFormat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4" fillId="0" borderId="0" applyFill="0" applyBorder="0" applyAlignment="0" applyProtection="0"/>
    <xf numFmtId="178" fontId="1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ill="0" applyBorder="0" applyAlignment="0" applyProtection="0"/>
    <xf numFmtId="179" fontId="18" fillId="0" borderId="0" applyFont="0" applyFill="0" applyBorder="0" applyAlignment="0" applyProtection="0"/>
    <xf numFmtId="180" fontId="34" fillId="0" borderId="0" applyFill="0" applyBorder="0" applyAlignment="0" applyProtection="0"/>
    <xf numFmtId="181" fontId="34" fillId="0" borderId="0" applyFill="0" applyBorder="0" applyAlignment="0" applyProtection="0"/>
    <xf numFmtId="180" fontId="34" fillId="0" borderId="0" applyFill="0" applyBorder="0" applyAlignment="0" applyProtection="0"/>
    <xf numFmtId="179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34" fillId="0" borderId="0" applyFill="0" applyBorder="0" applyAlignment="0" applyProtection="0"/>
    <xf numFmtId="178" fontId="34" fillId="0" borderId="0" applyFill="0" applyBorder="0" applyAlignment="0" applyProtection="0"/>
    <xf numFmtId="41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34" fillId="0" borderId="0" applyFill="0" applyBorder="0" applyAlignment="0" applyProtection="0"/>
    <xf numFmtId="166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6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6" fontId="42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Fill="0" applyBorder="0" applyAlignment="0" applyProtection="0"/>
    <xf numFmtId="185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ill="0" applyBorder="0" applyAlignment="0" applyProtection="0"/>
    <xf numFmtId="43" fontId="34" fillId="0" borderId="0" applyFont="0" applyFill="0" applyBorder="0" applyAlignment="0" applyProtection="0"/>
    <xf numFmtId="167" fontId="50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ill="0" applyBorder="0" applyAlignment="0" applyProtection="0"/>
    <xf numFmtId="167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ill="0" applyBorder="0" applyAlignment="0" applyProtection="0"/>
    <xf numFmtId="167" fontId="18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34" fillId="0" borderId="0" applyFill="0" applyBorder="0" applyAlignment="0" applyProtection="0"/>
    <xf numFmtId="43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48" fillId="0" borderId="0" applyFont="0" applyFill="0" applyBorder="0" applyAlignment="0" applyProtection="0"/>
    <xf numFmtId="190" fontId="32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4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6" fontId="34" fillId="0" borderId="0" applyFill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4" fillId="0" borderId="0" applyFont="0" applyFill="0" applyBorder="0" applyAlignment="0" applyProtection="0"/>
    <xf numFmtId="186" fontId="34" fillId="0" borderId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3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6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167" fontId="1" fillId="0" borderId="0" applyFont="0" applyFill="0" applyBorder="0" applyAlignment="0" applyProtection="0"/>
    <xf numFmtId="184" fontId="34" fillId="0" borderId="0" applyFill="0" applyBorder="0" applyAlignment="0" applyProtection="0"/>
    <xf numFmtId="183" fontId="34" fillId="0" borderId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3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34" fillId="0" borderId="0" applyFill="0" applyBorder="0" applyAlignment="0" applyProtection="0"/>
    <xf numFmtId="166" fontId="1" fillId="0" borderId="0" applyFont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3" fontId="34" fillId="0" borderId="0" applyFill="0" applyBorder="0" applyAlignment="0" applyProtection="0"/>
    <xf numFmtId="188" fontId="34" fillId="0" borderId="0" applyFill="0" applyBorder="0" applyAlignment="0" applyProtection="0"/>
    <xf numFmtId="166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67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3" fontId="34" fillId="0" borderId="0" applyFill="0" applyBorder="0" applyAlignment="0" applyProtection="0"/>
    <xf numFmtId="192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0" fontId="51" fillId="0" borderId="0" applyNumberFormat="0" applyBorder="0" applyProtection="0"/>
    <xf numFmtId="192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1" fillId="0" borderId="0" applyNumberFormat="0" applyBorder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93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0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34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169" fontId="8" fillId="4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52" fillId="55" borderId="0" applyNumberFormat="0" applyBorder="0" applyAlignment="0" applyProtection="0"/>
    <xf numFmtId="169" fontId="52" fillId="55" borderId="0" applyNumberFormat="0" applyBorder="0" applyAlignment="0" applyProtection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9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0" fontId="32" fillId="0" borderId="0"/>
    <xf numFmtId="37" fontId="50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37" fontId="50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197" fontId="53" fillId="0" borderId="0"/>
    <xf numFmtId="37" fontId="50" fillId="0" borderId="0"/>
    <xf numFmtId="0" fontId="1" fillId="0" borderId="0"/>
    <xf numFmtId="197" fontId="53" fillId="0" borderId="0"/>
    <xf numFmtId="37" fontId="50" fillId="0" borderId="0"/>
    <xf numFmtId="198" fontId="53" fillId="0" borderId="0"/>
    <xf numFmtId="197" fontId="53" fillId="0" borderId="0"/>
    <xf numFmtId="37" fontId="50" fillId="0" borderId="0"/>
    <xf numFmtId="198" fontId="53" fillId="0" borderId="0"/>
    <xf numFmtId="197" fontId="53" fillId="0" borderId="0"/>
    <xf numFmtId="37" fontId="50" fillId="0" borderId="0"/>
    <xf numFmtId="198" fontId="53" fillId="0" borderId="0"/>
    <xf numFmtId="37" fontId="50" fillId="0" borderId="0"/>
    <xf numFmtId="198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9" fontId="32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7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7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37" fontId="50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9" fontId="32" fillId="0" borderId="0"/>
    <xf numFmtId="0" fontId="18" fillId="0" borderId="0" applyNumberFormat="0" applyFill="0" applyBorder="0" applyAlignment="0" applyProtection="0"/>
    <xf numFmtId="197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7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8" fontId="53" fillId="0" borderId="0"/>
    <xf numFmtId="197" fontId="53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6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9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9" fontId="32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169" fontId="1" fillId="0" borderId="0"/>
    <xf numFmtId="0" fontId="34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169" fontId="1" fillId="0" borderId="0"/>
    <xf numFmtId="0" fontId="34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169" fontId="1" fillId="0" borderId="0"/>
    <xf numFmtId="0" fontId="34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169" fontId="1" fillId="0" borderId="0"/>
    <xf numFmtId="0" fontId="34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9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34" fillId="0" borderId="0"/>
    <xf numFmtId="0" fontId="54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34" fillId="56" borderId="20" applyNumberFormat="0" applyFont="0" applyAlignment="0" applyProtection="0"/>
    <xf numFmtId="169" fontId="34" fillId="56" borderId="20" applyNumberFormat="0" applyFont="0" applyAlignment="0" applyProtection="0"/>
    <xf numFmtId="169" fontId="34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0" fontId="32" fillId="56" borderId="20" applyNumberFormat="0" applyFont="0" applyAlignment="0" applyProtection="0"/>
    <xf numFmtId="169" fontId="32" fillId="56" borderId="20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169" fontId="10" fillId="6" borderId="5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62" fillId="48" borderId="21" applyNumberFormat="0" applyAlignment="0" applyProtection="0"/>
    <xf numFmtId="169" fontId="62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169" fontId="3" fillId="0" borderId="1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6" fillId="0" borderId="22" applyNumberFormat="0" applyFill="0" applyAlignment="0" applyProtection="0"/>
    <xf numFmtId="169" fontId="66" fillId="0" borderId="22" applyNumberFormat="0" applyFill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169" fontId="4" fillId="0" borderId="2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8" fillId="0" borderId="23" applyNumberFormat="0" applyFill="0" applyAlignment="0" applyProtection="0"/>
    <xf numFmtId="169" fontId="68" fillId="0" borderId="23" applyNumberFormat="0" applyFill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169" fontId="5" fillId="0" borderId="3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40" fillId="0" borderId="24" applyNumberFormat="0" applyFill="0" applyAlignment="0" applyProtection="0"/>
    <xf numFmtId="169" fontId="40" fillId="0" borderId="24" applyNumberFormat="0" applyFill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169" fontId="16" fillId="0" borderId="9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  <xf numFmtId="0" fontId="69" fillId="0" borderId="25" applyNumberFormat="0" applyFill="0" applyAlignment="0" applyProtection="0"/>
    <xf numFmtId="169" fontId="69" fillId="0" borderId="25" applyNumberFormat="0" applyFill="0" applyAlignment="0" applyProtection="0"/>
  </cellStyleXfs>
  <cellXfs count="82">
    <xf numFmtId="0" fontId="0" fillId="0" borderId="0" xfId="0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8" fillId="0" borderId="0" xfId="0" applyFont="1" applyFill="1" applyBorder="1" applyAlignment="1"/>
    <xf numFmtId="0" fontId="18" fillId="0" borderId="0" xfId="0" applyFont="1" applyFill="1"/>
    <xf numFmtId="37" fontId="18" fillId="0" borderId="0" xfId="0" applyNumberFormat="1" applyFont="1" applyFill="1" applyBorder="1" applyAlignment="1" applyProtection="1"/>
    <xf numFmtId="14" fontId="19" fillId="0" borderId="0" xfId="0" applyNumberFormat="1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 applyBorder="1" applyAlignme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18" fillId="0" borderId="0" xfId="0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1" fontId="18" fillId="0" borderId="0" xfId="0" applyNumberFormat="1" applyFont="1" applyFill="1"/>
    <xf numFmtId="0" fontId="18" fillId="0" borderId="0" xfId="0" applyFont="1" applyFill="1" applyAlignment="1" applyProtection="1">
      <alignment horizontal="left"/>
    </xf>
    <xf numFmtId="0" fontId="18" fillId="0" borderId="10" xfId="2" applyFont="1" applyFill="1" applyBorder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indent="1"/>
    </xf>
    <xf numFmtId="0" fontId="18" fillId="0" borderId="0" xfId="0" applyFont="1" applyFill="1" applyBorder="1" applyAlignment="1">
      <alignment horizontal="left" indent="1"/>
    </xf>
    <xf numFmtId="165" fontId="20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indent="1"/>
    </xf>
    <xf numFmtId="164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 applyProtection="1">
      <alignment horizontal="right" vertical="center"/>
    </xf>
    <xf numFmtId="165" fontId="25" fillId="0" borderId="0" xfId="0" applyNumberFormat="1" applyFont="1" applyFill="1" applyBorder="1" applyAlignment="1" applyProtection="1">
      <alignment vertical="center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right"/>
    </xf>
    <xf numFmtId="165" fontId="20" fillId="0" borderId="0" xfId="3" applyNumberFormat="1" applyFont="1" applyFill="1" applyBorder="1" applyAlignment="1" applyProtection="1">
      <alignment horizontal="right"/>
    </xf>
    <xf numFmtId="165" fontId="18" fillId="0" borderId="0" xfId="3" applyNumberFormat="1" applyFont="1" applyFill="1" applyBorder="1" applyAlignment="1" applyProtection="1">
      <alignment horizontal="right"/>
    </xf>
    <xf numFmtId="0" fontId="18" fillId="0" borderId="0" xfId="0" applyFont="1" applyFill="1" applyAlignment="1">
      <alignment horizontal="left" indent="1"/>
    </xf>
    <xf numFmtId="165" fontId="25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 applyProtection="1">
      <alignment horizontal="right" wrapText="1"/>
    </xf>
    <xf numFmtId="0" fontId="18" fillId="0" borderId="0" xfId="0" applyFont="1" applyFill="1" applyBorder="1" applyAlignment="1">
      <alignment horizontal="left" wrapText="1" indent="1"/>
    </xf>
    <xf numFmtId="164" fontId="28" fillId="0" borderId="0" xfId="0" applyNumberFormat="1" applyFont="1" applyFill="1" applyBorder="1" applyAlignment="1">
      <alignment horizontal="left"/>
    </xf>
    <xf numFmtId="165" fontId="28" fillId="0" borderId="0" xfId="3" applyNumberFormat="1" applyFont="1" applyFill="1" applyBorder="1" applyAlignment="1" applyProtection="1">
      <alignment horizontal="right"/>
    </xf>
    <xf numFmtId="0" fontId="29" fillId="0" borderId="0" xfId="0" applyFont="1" applyFill="1" applyBorder="1"/>
    <xf numFmtId="164" fontId="29" fillId="0" borderId="0" xfId="0" applyNumberFormat="1" applyFont="1" applyFill="1" applyBorder="1" applyAlignment="1">
      <alignment horizontal="left"/>
    </xf>
    <xf numFmtId="165" fontId="25" fillId="0" borderId="0" xfId="3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>
      <alignment horizontal="left" indent="1"/>
    </xf>
    <xf numFmtId="165" fontId="18" fillId="0" borderId="0" xfId="3" applyNumberFormat="1" applyFont="1" applyFill="1" applyBorder="1" applyAlignment="1" applyProtection="1">
      <alignment vertical="center" wrapText="1"/>
    </xf>
    <xf numFmtId="165" fontId="18" fillId="0" borderId="0" xfId="3" applyNumberFormat="1" applyFont="1" applyFill="1" applyBorder="1" applyAlignment="1" applyProtection="1">
      <alignment vertical="center"/>
    </xf>
    <xf numFmtId="164" fontId="3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/>
    <xf numFmtId="0" fontId="20" fillId="33" borderId="0" xfId="0" quotePrefix="1" applyFont="1" applyFill="1" applyBorder="1" applyAlignment="1" applyProtection="1">
      <alignment horizontal="left" indent="7"/>
    </xf>
    <xf numFmtId="168" fontId="20" fillId="33" borderId="0" xfId="1" quotePrefix="1" applyNumberFormat="1" applyFont="1" applyFill="1" applyBorder="1" applyAlignment="1" applyProtection="1">
      <alignment horizontal="left" indent="7"/>
    </xf>
    <xf numFmtId="0" fontId="18" fillId="33" borderId="0" xfId="0" applyFont="1" applyFill="1" applyBorder="1" applyAlignment="1">
      <alignment horizontal="left" indent="1"/>
    </xf>
    <xf numFmtId="0" fontId="20" fillId="33" borderId="0" xfId="0" quotePrefix="1" applyFont="1" applyFill="1" applyBorder="1" applyAlignment="1" applyProtection="1">
      <alignment horizontal="left" indent="1"/>
    </xf>
    <xf numFmtId="0" fontId="18" fillId="0" borderId="0" xfId="0" applyFont="1" applyFill="1" applyBorder="1" applyAlignment="1">
      <alignment horizontal="left" indent="7"/>
    </xf>
    <xf numFmtId="0" fontId="31" fillId="0" borderId="0" xfId="4" applyFill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65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165" fontId="18" fillId="0" borderId="0" xfId="3" applyNumberFormat="1" applyFont="1" applyFill="1" applyBorder="1" applyAlignment="1" applyProtection="1">
      <alignment horizontal="right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showGridLines="0" tabSelected="1" zoomScale="70" zoomScaleNormal="70" workbookViewId="0"/>
  </sheetViews>
  <sheetFormatPr baseColWidth="10" defaultRowHeight="12.75"/>
  <cols>
    <col min="1" max="1" width="3.7109375" style="4" customWidth="1"/>
    <col min="2" max="2" width="3.28515625" style="1" customWidth="1"/>
    <col min="3" max="3" width="73.7109375" style="1" customWidth="1"/>
    <col min="4" max="4" width="18.28515625" style="3" bestFit="1" customWidth="1"/>
    <col min="5" max="5" width="17.42578125" style="3" bestFit="1" customWidth="1"/>
    <col min="6" max="6" width="2.140625" style="2" customWidth="1"/>
    <col min="7" max="7" width="13.5703125" style="1" bestFit="1" customWidth="1"/>
    <col min="8" max="16384" width="11.42578125" style="1"/>
  </cols>
  <sheetData>
    <row r="1" spans="1:6" ht="15">
      <c r="A1" s="66"/>
    </row>
    <row r="2" spans="1:6">
      <c r="B2" s="1" t="s">
        <v>162</v>
      </c>
    </row>
    <row r="3" spans="1:6" ht="5.0999999999999996" customHeight="1">
      <c r="B3" s="65"/>
      <c r="C3" s="65"/>
    </row>
    <row r="4" spans="1:6" ht="15" customHeight="1">
      <c r="B4" s="71" t="s">
        <v>161</v>
      </c>
      <c r="C4" s="72"/>
      <c r="D4" s="75" t="s">
        <v>160</v>
      </c>
      <c r="E4" s="77" t="s">
        <v>159</v>
      </c>
      <c r="F4" s="78"/>
    </row>
    <row r="5" spans="1:6" ht="15" customHeight="1">
      <c r="B5" s="73"/>
      <c r="C5" s="74"/>
      <c r="D5" s="76"/>
      <c r="E5" s="79"/>
      <c r="F5" s="80"/>
    </row>
    <row r="6" spans="1:6" ht="5.0999999999999996" customHeight="1">
      <c r="B6" s="65"/>
      <c r="C6" s="65"/>
      <c r="D6" s="5"/>
      <c r="E6" s="5"/>
    </row>
    <row r="7" spans="1:6">
      <c r="B7" s="64" t="s">
        <v>158</v>
      </c>
      <c r="C7" s="63"/>
      <c r="D7" s="62">
        <f>SUM(D9+D39+D123)</f>
        <v>15035</v>
      </c>
      <c r="E7" s="62">
        <f>SUM(E9+E39+E123)</f>
        <v>7475</v>
      </c>
      <c r="F7" s="61"/>
    </row>
    <row r="8" spans="1:6" ht="5.0999999999999996" customHeight="1">
      <c r="B8" s="26"/>
      <c r="C8" s="26"/>
      <c r="D8" s="24"/>
      <c r="E8" s="24"/>
    </row>
    <row r="9" spans="1:6">
      <c r="B9" s="28" t="s">
        <v>157</v>
      </c>
      <c r="C9" s="26"/>
      <c r="D9" s="27">
        <f>SUM(D11+D17+D22+D25)</f>
        <v>2919</v>
      </c>
      <c r="E9" s="27">
        <f>SUM(E11+E17+E22+E25)</f>
        <v>1696</v>
      </c>
      <c r="F9" s="1"/>
    </row>
    <row r="10" spans="1:6" ht="5.0999999999999996" customHeight="1">
      <c r="B10" s="26"/>
      <c r="C10" s="26"/>
      <c r="D10" s="24"/>
      <c r="E10" s="24"/>
    </row>
    <row r="11" spans="1:6">
      <c r="B11" s="28" t="s">
        <v>156</v>
      </c>
      <c r="C11" s="26"/>
      <c r="D11" s="38">
        <f>SUM(D12:D15)</f>
        <v>892</v>
      </c>
      <c r="E11" s="38">
        <f>SUM(E12:E15)</f>
        <v>250</v>
      </c>
      <c r="F11" s="20"/>
    </row>
    <row r="12" spans="1:6">
      <c r="B12" s="26"/>
      <c r="C12" s="25" t="s">
        <v>63</v>
      </c>
      <c r="D12" s="30">
        <v>711</v>
      </c>
      <c r="E12" s="30">
        <v>160</v>
      </c>
      <c r="F12" s="20"/>
    </row>
    <row r="13" spans="1:6">
      <c r="B13" s="26"/>
      <c r="C13" s="25" t="s">
        <v>155</v>
      </c>
      <c r="D13" s="30">
        <v>70</v>
      </c>
      <c r="E13" s="30">
        <v>40</v>
      </c>
      <c r="F13" s="20"/>
    </row>
    <row r="14" spans="1:6">
      <c r="B14" s="26"/>
      <c r="C14" s="25" t="s">
        <v>154</v>
      </c>
      <c r="D14" s="30">
        <v>16</v>
      </c>
      <c r="E14" s="30">
        <v>0</v>
      </c>
      <c r="F14" s="20"/>
    </row>
    <row r="15" spans="1:6">
      <c r="B15" s="26"/>
      <c r="C15" s="25" t="s">
        <v>153</v>
      </c>
      <c r="D15" s="30">
        <v>95</v>
      </c>
      <c r="E15" s="30">
        <v>50</v>
      </c>
      <c r="F15" s="20"/>
    </row>
    <row r="16" spans="1:6" ht="4.5" customHeight="1">
      <c r="B16" s="26"/>
      <c r="C16" s="26"/>
      <c r="D16" s="24"/>
      <c r="E16" s="24"/>
    </row>
    <row r="17" spans="1:7" s="31" customFormat="1">
      <c r="A17" s="4"/>
      <c r="B17" s="28" t="s">
        <v>152</v>
      </c>
      <c r="C17" s="33"/>
      <c r="D17" s="27">
        <f>SUM(D18:D20)</f>
        <v>1301</v>
      </c>
      <c r="E17" s="27">
        <f>SUM(E18:E20)</f>
        <v>992</v>
      </c>
      <c r="F17" s="60"/>
    </row>
    <row r="18" spans="1:7">
      <c r="B18" s="26"/>
      <c r="C18" s="25" t="s">
        <v>6</v>
      </c>
      <c r="D18" s="24">
        <v>1136</v>
      </c>
      <c r="E18" s="24">
        <v>881</v>
      </c>
    </row>
    <row r="19" spans="1:7">
      <c r="B19" s="26"/>
      <c r="C19" s="25" t="s">
        <v>151</v>
      </c>
      <c r="D19" s="24">
        <v>90</v>
      </c>
      <c r="E19" s="24">
        <v>61</v>
      </c>
    </row>
    <row r="20" spans="1:7">
      <c r="B20" s="26"/>
      <c r="C20" s="25" t="s">
        <v>150</v>
      </c>
      <c r="D20" s="24">
        <v>75</v>
      </c>
      <c r="E20" s="24">
        <v>50</v>
      </c>
    </row>
    <row r="21" spans="1:7" ht="5.0999999999999996" customHeight="1">
      <c r="B21" s="26"/>
      <c r="C21" s="26"/>
      <c r="D21" s="24"/>
      <c r="E21" s="24"/>
    </row>
    <row r="22" spans="1:7" s="31" customFormat="1" ht="12" customHeight="1">
      <c r="A22" s="4"/>
      <c r="B22" s="28" t="s">
        <v>149</v>
      </c>
      <c r="C22" s="33"/>
      <c r="D22" s="27">
        <f>SUM(D23:D23)</f>
        <v>127</v>
      </c>
      <c r="E22" s="27">
        <f>SUM(E23:E23)</f>
        <v>53</v>
      </c>
      <c r="F22" s="35"/>
      <c r="G22" s="1"/>
    </row>
    <row r="23" spans="1:7">
      <c r="B23" s="26"/>
      <c r="C23" s="25" t="s">
        <v>148</v>
      </c>
      <c r="D23" s="24">
        <v>127</v>
      </c>
      <c r="E23" s="24">
        <v>53</v>
      </c>
      <c r="F23" s="29"/>
    </row>
    <row r="24" spans="1:7" ht="5.0999999999999996" customHeight="1">
      <c r="B24" s="26"/>
      <c r="C24" s="26"/>
      <c r="D24" s="24"/>
      <c r="E24" s="24"/>
      <c r="F24" s="29"/>
    </row>
    <row r="25" spans="1:7" s="31" customFormat="1">
      <c r="A25" s="4"/>
      <c r="B25" s="28" t="s">
        <v>147</v>
      </c>
      <c r="C25" s="33"/>
      <c r="D25" s="27">
        <f>SUM(D26:D36)</f>
        <v>599</v>
      </c>
      <c r="E25" s="27">
        <f>SUM(E26:E36)</f>
        <v>401</v>
      </c>
      <c r="F25" s="59"/>
      <c r="G25" s="1"/>
    </row>
    <row r="26" spans="1:7">
      <c r="B26" s="26"/>
      <c r="C26" s="25" t="s">
        <v>146</v>
      </c>
      <c r="D26" s="24">
        <v>10</v>
      </c>
      <c r="E26" s="24">
        <v>8</v>
      </c>
      <c r="F26" s="29"/>
    </row>
    <row r="27" spans="1:7">
      <c r="B27" s="26"/>
      <c r="C27" s="25" t="s">
        <v>57</v>
      </c>
      <c r="D27" s="24">
        <v>25</v>
      </c>
      <c r="E27" s="24">
        <v>25</v>
      </c>
      <c r="F27" s="29"/>
    </row>
    <row r="28" spans="1:7">
      <c r="B28" s="26"/>
      <c r="C28" s="25" t="s">
        <v>145</v>
      </c>
      <c r="D28" s="24">
        <v>12</v>
      </c>
      <c r="E28" s="24">
        <v>9</v>
      </c>
      <c r="F28" s="29"/>
    </row>
    <row r="29" spans="1:7">
      <c r="B29" s="26"/>
      <c r="C29" s="25" t="s">
        <v>144</v>
      </c>
      <c r="D29" s="24">
        <v>300</v>
      </c>
      <c r="E29" s="24">
        <v>153</v>
      </c>
      <c r="F29" s="29"/>
    </row>
    <row r="30" spans="1:7">
      <c r="B30" s="26"/>
      <c r="C30" s="25" t="s">
        <v>25</v>
      </c>
      <c r="D30" s="24">
        <v>96</v>
      </c>
      <c r="E30" s="24">
        <v>96</v>
      </c>
      <c r="F30" s="29"/>
    </row>
    <row r="31" spans="1:7">
      <c r="B31" s="26"/>
      <c r="C31" s="25" t="s">
        <v>24</v>
      </c>
      <c r="D31" s="24">
        <v>16</v>
      </c>
      <c r="E31" s="24">
        <v>11</v>
      </c>
      <c r="F31" s="29"/>
    </row>
    <row r="32" spans="1:7">
      <c r="B32" s="26"/>
      <c r="C32" s="25" t="s">
        <v>143</v>
      </c>
      <c r="D32" s="24">
        <v>14</v>
      </c>
      <c r="E32" s="24">
        <v>14</v>
      </c>
      <c r="F32" s="29"/>
    </row>
    <row r="33" spans="1:7">
      <c r="B33" s="26"/>
      <c r="C33" s="25" t="s">
        <v>142</v>
      </c>
      <c r="D33" s="24">
        <v>10</v>
      </c>
      <c r="E33" s="24">
        <v>10</v>
      </c>
      <c r="F33" s="29"/>
    </row>
    <row r="34" spans="1:7">
      <c r="B34" s="26"/>
      <c r="C34" s="25" t="s">
        <v>141</v>
      </c>
      <c r="D34" s="24">
        <v>22</v>
      </c>
      <c r="E34" s="24">
        <v>22</v>
      </c>
      <c r="F34" s="29"/>
    </row>
    <row r="35" spans="1:7">
      <c r="B35" s="26"/>
      <c r="C35" s="25" t="s">
        <v>140</v>
      </c>
      <c r="D35" s="24">
        <v>72</v>
      </c>
      <c r="E35" s="24">
        <v>32</v>
      </c>
      <c r="F35" s="29"/>
    </row>
    <row r="36" spans="1:7">
      <c r="B36" s="26"/>
      <c r="C36" s="25" t="s">
        <v>139</v>
      </c>
      <c r="D36" s="24">
        <v>22</v>
      </c>
      <c r="E36" s="24">
        <v>21</v>
      </c>
      <c r="F36" s="29"/>
    </row>
    <row r="37" spans="1:7" ht="5.0999999999999996" customHeight="1">
      <c r="B37" s="26"/>
      <c r="C37" s="26"/>
      <c r="D37" s="30"/>
      <c r="E37" s="30"/>
      <c r="F37" s="29"/>
    </row>
    <row r="38" spans="1:7" ht="5.0999999999999996" customHeight="1">
      <c r="B38" s="26"/>
      <c r="C38" s="26"/>
      <c r="D38" s="24"/>
      <c r="E38" s="24"/>
      <c r="F38" s="29"/>
    </row>
    <row r="39" spans="1:7" ht="12.75" customHeight="1">
      <c r="B39" s="28" t="s">
        <v>138</v>
      </c>
      <c r="C39" s="26"/>
      <c r="D39" s="38">
        <f>SUM(D41+D46+D55+D63+D66+D74+D83+D99+D118+D114)</f>
        <v>9259</v>
      </c>
      <c r="E39" s="38">
        <f>SUM(E41+E46+E55+E63+E66+E74+E83+E99+E118+E114)</f>
        <v>3239</v>
      </c>
      <c r="F39" s="20"/>
    </row>
    <row r="40" spans="1:7" ht="5.0999999999999996" customHeight="1">
      <c r="B40" s="26"/>
      <c r="C40" s="26"/>
      <c r="D40" s="30"/>
      <c r="E40" s="30"/>
      <c r="F40" s="20"/>
    </row>
    <row r="41" spans="1:7" s="31" customFormat="1">
      <c r="A41" s="4"/>
      <c r="B41" s="28" t="s">
        <v>137</v>
      </c>
      <c r="C41" s="33"/>
      <c r="D41" s="27">
        <f>SUM(D42:D44)</f>
        <v>2299</v>
      </c>
      <c r="E41" s="27">
        <f>SUM(E42:E44)</f>
        <v>790</v>
      </c>
      <c r="F41" s="35"/>
      <c r="G41" s="1"/>
    </row>
    <row r="42" spans="1:7">
      <c r="B42" s="26"/>
      <c r="C42" s="25" t="s">
        <v>136</v>
      </c>
      <c r="D42" s="81">
        <v>2299</v>
      </c>
      <c r="E42" s="81">
        <v>790</v>
      </c>
      <c r="F42" s="29"/>
    </row>
    <row r="43" spans="1:7">
      <c r="B43" s="26"/>
      <c r="C43" s="25" t="s">
        <v>9</v>
      </c>
      <c r="D43" s="81"/>
      <c r="E43" s="81"/>
      <c r="F43" s="29"/>
    </row>
    <row r="44" spans="1:7">
      <c r="B44" s="26"/>
      <c r="C44" s="25" t="s">
        <v>11</v>
      </c>
      <c r="D44" s="81"/>
      <c r="E44" s="81"/>
      <c r="F44" s="29"/>
    </row>
    <row r="45" spans="1:7" ht="5.0999999999999996" customHeight="1">
      <c r="B45" s="26"/>
      <c r="C45" s="26"/>
      <c r="D45" s="24"/>
      <c r="E45" s="24"/>
      <c r="F45" s="29"/>
    </row>
    <row r="46" spans="1:7" s="31" customFormat="1">
      <c r="A46" s="4"/>
      <c r="B46" s="28" t="s">
        <v>135</v>
      </c>
      <c r="C46" s="33"/>
      <c r="D46" s="27">
        <f>SUM(D47:D53)</f>
        <v>630</v>
      </c>
      <c r="E46" s="27">
        <f>SUM(E47:E53)</f>
        <v>233</v>
      </c>
      <c r="F46" s="35"/>
      <c r="G46" s="1"/>
    </row>
    <row r="47" spans="1:7" ht="15" customHeight="1">
      <c r="B47" s="26"/>
      <c r="C47" s="25" t="s">
        <v>134</v>
      </c>
      <c r="D47" s="45">
        <v>280</v>
      </c>
      <c r="E47" s="24">
        <v>40</v>
      </c>
      <c r="F47" s="51"/>
    </row>
    <row r="48" spans="1:7" ht="15.75">
      <c r="B48" s="26"/>
      <c r="C48" s="25" t="s">
        <v>133</v>
      </c>
      <c r="D48" s="45">
        <v>40</v>
      </c>
      <c r="E48" s="24">
        <v>40</v>
      </c>
      <c r="F48" s="36"/>
    </row>
    <row r="49" spans="1:7">
      <c r="B49" s="26"/>
      <c r="C49" s="25" t="s">
        <v>132</v>
      </c>
      <c r="D49" s="45">
        <v>159</v>
      </c>
      <c r="E49" s="24">
        <v>30</v>
      </c>
      <c r="F49" s="51"/>
    </row>
    <row r="50" spans="1:7">
      <c r="B50" s="26"/>
      <c r="C50" s="25" t="s">
        <v>131</v>
      </c>
      <c r="D50" s="45">
        <v>34</v>
      </c>
      <c r="E50" s="24">
        <v>30</v>
      </c>
      <c r="F50" s="51"/>
    </row>
    <row r="51" spans="1:7" ht="12" customHeight="1">
      <c r="B51" s="26"/>
      <c r="C51" s="25" t="s">
        <v>130</v>
      </c>
      <c r="D51" s="45">
        <v>30</v>
      </c>
      <c r="E51" s="24">
        <v>23</v>
      </c>
      <c r="F51" s="36"/>
    </row>
    <row r="52" spans="1:7">
      <c r="B52" s="26"/>
      <c r="C52" s="25" t="s">
        <v>129</v>
      </c>
      <c r="D52" s="45">
        <v>68</v>
      </c>
      <c r="E52" s="24">
        <v>40</v>
      </c>
      <c r="F52" s="51"/>
    </row>
    <row r="53" spans="1:7" ht="15.75">
      <c r="B53" s="26"/>
      <c r="C53" s="25" t="s">
        <v>128</v>
      </c>
      <c r="D53" s="45">
        <v>19</v>
      </c>
      <c r="E53" s="24">
        <v>30</v>
      </c>
      <c r="F53" s="36" t="s">
        <v>10</v>
      </c>
    </row>
    <row r="54" spans="1:7" ht="5.0999999999999996" customHeight="1">
      <c r="B54" s="26"/>
      <c r="C54" s="26"/>
      <c r="D54" s="24"/>
      <c r="E54" s="24"/>
      <c r="F54" s="29"/>
    </row>
    <row r="55" spans="1:7" s="31" customFormat="1">
      <c r="A55" s="4"/>
      <c r="B55" s="28" t="s">
        <v>127</v>
      </c>
      <c r="C55" s="33"/>
      <c r="D55" s="27">
        <f>SUM(D56:D61)</f>
        <v>355</v>
      </c>
      <c r="E55" s="27">
        <f>SUM(E56:E61)</f>
        <v>344</v>
      </c>
      <c r="F55" s="35"/>
      <c r="G55" s="1"/>
    </row>
    <row r="56" spans="1:7" ht="15.75">
      <c r="B56" s="26"/>
      <c r="C56" s="25" t="s">
        <v>17</v>
      </c>
      <c r="D56" s="24">
        <v>32</v>
      </c>
      <c r="E56" s="24">
        <v>160</v>
      </c>
      <c r="F56" s="36" t="s">
        <v>10</v>
      </c>
    </row>
    <row r="57" spans="1:7" ht="15.75">
      <c r="B57" s="26"/>
      <c r="C57" s="25" t="s">
        <v>126</v>
      </c>
      <c r="D57" s="24">
        <v>16</v>
      </c>
      <c r="E57" s="24">
        <v>31</v>
      </c>
      <c r="F57" s="36" t="s">
        <v>10</v>
      </c>
    </row>
    <row r="58" spans="1:7" ht="12" customHeight="1">
      <c r="B58" s="26"/>
      <c r="C58" s="25" t="s">
        <v>125</v>
      </c>
      <c r="D58" s="24">
        <v>66</v>
      </c>
      <c r="E58" s="24">
        <v>25</v>
      </c>
      <c r="F58" s="36"/>
    </row>
    <row r="59" spans="1:7" ht="12" customHeight="1">
      <c r="B59" s="26"/>
      <c r="C59" s="25" t="s">
        <v>124</v>
      </c>
      <c r="D59" s="24">
        <v>35</v>
      </c>
      <c r="E59" s="24">
        <v>64</v>
      </c>
      <c r="F59" s="36" t="s">
        <v>10</v>
      </c>
    </row>
    <row r="60" spans="1:7" ht="12" customHeight="1">
      <c r="B60" s="26"/>
      <c r="C60" s="25" t="s">
        <v>123</v>
      </c>
      <c r="D60" s="24">
        <v>0</v>
      </c>
      <c r="E60" s="24">
        <v>26</v>
      </c>
      <c r="F60" s="36" t="s">
        <v>10</v>
      </c>
    </row>
    <row r="61" spans="1:7" ht="12" customHeight="1">
      <c r="B61" s="26"/>
      <c r="C61" s="25" t="s">
        <v>14</v>
      </c>
      <c r="D61" s="24">
        <v>206</v>
      </c>
      <c r="E61" s="24">
        <v>38</v>
      </c>
      <c r="F61" s="29"/>
    </row>
    <row r="62" spans="1:7" ht="5.0999999999999996" customHeight="1">
      <c r="B62" s="26"/>
      <c r="C62" s="26"/>
      <c r="D62" s="24"/>
      <c r="E62" s="24"/>
      <c r="F62" s="29"/>
    </row>
    <row r="63" spans="1:7" s="31" customFormat="1">
      <c r="A63" s="4"/>
      <c r="B63" s="28" t="s">
        <v>122</v>
      </c>
      <c r="C63" s="33"/>
      <c r="D63" s="27">
        <f>+D64</f>
        <v>307</v>
      </c>
      <c r="E63" s="27">
        <f>+E64</f>
        <v>120</v>
      </c>
      <c r="F63" s="35"/>
      <c r="G63" s="1"/>
    </row>
    <row r="64" spans="1:7">
      <c r="B64" s="26"/>
      <c r="C64" s="25" t="s">
        <v>36</v>
      </c>
      <c r="D64" s="24">
        <v>307</v>
      </c>
      <c r="E64" s="24">
        <v>120</v>
      </c>
      <c r="F64" s="29"/>
    </row>
    <row r="65" spans="1:7" ht="5.0999999999999996" customHeight="1">
      <c r="B65" s="26"/>
      <c r="C65" s="26"/>
      <c r="D65" s="24"/>
      <c r="E65" s="24"/>
      <c r="F65" s="29"/>
    </row>
    <row r="66" spans="1:7" s="31" customFormat="1">
      <c r="A66" s="4"/>
      <c r="B66" s="28" t="s">
        <v>121</v>
      </c>
      <c r="C66" s="33"/>
      <c r="D66" s="27">
        <f>+SUM(D67:D72)</f>
        <v>1649</v>
      </c>
      <c r="E66" s="27">
        <f>+SUM(E67:E72)</f>
        <v>302</v>
      </c>
      <c r="F66" s="35"/>
      <c r="G66" s="1"/>
    </row>
    <row r="67" spans="1:7">
      <c r="B67" s="26"/>
      <c r="C67" s="25" t="s">
        <v>120</v>
      </c>
      <c r="D67" s="24">
        <v>1286</v>
      </c>
      <c r="E67" s="24">
        <v>120</v>
      </c>
      <c r="F67" s="29"/>
    </row>
    <row r="68" spans="1:7">
      <c r="B68" s="26"/>
      <c r="C68" s="25" t="s">
        <v>119</v>
      </c>
      <c r="D68" s="24">
        <v>221</v>
      </c>
      <c r="E68" s="24">
        <v>43</v>
      </c>
      <c r="F68" s="29"/>
    </row>
    <row r="69" spans="1:7" ht="15.75">
      <c r="B69" s="26"/>
      <c r="C69" s="25" t="s">
        <v>118</v>
      </c>
      <c r="D69" s="24">
        <v>56</v>
      </c>
      <c r="E69" s="24">
        <v>65</v>
      </c>
      <c r="F69" s="36" t="s">
        <v>10</v>
      </c>
    </row>
    <row r="70" spans="1:7" ht="15.75">
      <c r="B70" s="26"/>
      <c r="C70" s="25" t="s">
        <v>117</v>
      </c>
      <c r="D70" s="24">
        <v>13</v>
      </c>
      <c r="E70" s="24">
        <v>9</v>
      </c>
      <c r="F70" s="36"/>
    </row>
    <row r="71" spans="1:7" ht="15.75">
      <c r="B71" s="26"/>
      <c r="C71" s="25" t="s">
        <v>116</v>
      </c>
      <c r="D71" s="24">
        <v>33</v>
      </c>
      <c r="E71" s="24">
        <v>29</v>
      </c>
      <c r="F71" s="36"/>
    </row>
    <row r="72" spans="1:7" ht="15.75">
      <c r="B72" s="26"/>
      <c r="C72" s="25" t="s">
        <v>115</v>
      </c>
      <c r="D72" s="24">
        <v>40</v>
      </c>
      <c r="E72" s="24">
        <v>36</v>
      </c>
      <c r="F72" s="36"/>
    </row>
    <row r="73" spans="1:7" ht="5.0999999999999996" customHeight="1">
      <c r="B73" s="28"/>
      <c r="C73" s="26"/>
      <c r="D73" s="24"/>
      <c r="E73" s="24"/>
      <c r="F73" s="29"/>
    </row>
    <row r="74" spans="1:7" s="31" customFormat="1">
      <c r="A74" s="4"/>
      <c r="B74" s="28" t="s">
        <v>114</v>
      </c>
      <c r="C74" s="33"/>
      <c r="D74" s="27">
        <f>SUM(D75:D81)</f>
        <v>741</v>
      </c>
      <c r="E74" s="27">
        <f>SUM(E75:E81)</f>
        <v>150</v>
      </c>
      <c r="F74" s="35"/>
      <c r="G74" s="1"/>
    </row>
    <row r="75" spans="1:7" ht="15" customHeight="1">
      <c r="B75" s="26"/>
      <c r="C75" s="25" t="s">
        <v>32</v>
      </c>
      <c r="D75" s="58">
        <v>374</v>
      </c>
      <c r="E75" s="57">
        <v>81</v>
      </c>
      <c r="F75" s="29"/>
    </row>
    <row r="76" spans="1:7">
      <c r="B76" s="26"/>
      <c r="C76" s="25" t="s">
        <v>31</v>
      </c>
      <c r="D76" s="58">
        <v>132</v>
      </c>
      <c r="E76" s="57">
        <v>30</v>
      </c>
      <c r="F76" s="29"/>
    </row>
    <row r="77" spans="1:7">
      <c r="B77" s="26"/>
      <c r="C77" s="25" t="s">
        <v>113</v>
      </c>
      <c r="D77" s="58">
        <v>100</v>
      </c>
      <c r="E77" s="57">
        <v>15</v>
      </c>
      <c r="F77" s="29"/>
    </row>
    <row r="78" spans="1:7">
      <c r="B78" s="26"/>
      <c r="C78" s="25" t="s">
        <v>112</v>
      </c>
      <c r="D78" s="58">
        <v>26</v>
      </c>
      <c r="E78" s="57">
        <v>3</v>
      </c>
      <c r="F78" s="29"/>
    </row>
    <row r="79" spans="1:7">
      <c r="B79" s="26"/>
      <c r="C79" s="25" t="s">
        <v>111</v>
      </c>
      <c r="D79" s="58">
        <v>16</v>
      </c>
      <c r="E79" s="57">
        <v>0</v>
      </c>
      <c r="F79" s="29"/>
    </row>
    <row r="80" spans="1:7">
      <c r="B80" s="26"/>
      <c r="C80" s="25" t="s">
        <v>110</v>
      </c>
      <c r="D80" s="58">
        <v>22</v>
      </c>
      <c r="E80" s="57">
        <v>2</v>
      </c>
      <c r="F80" s="29"/>
    </row>
    <row r="81" spans="1:7">
      <c r="B81" s="26"/>
      <c r="C81" s="25" t="s">
        <v>109</v>
      </c>
      <c r="D81" s="58">
        <v>71</v>
      </c>
      <c r="E81" s="57">
        <v>19</v>
      </c>
      <c r="F81" s="29"/>
    </row>
    <row r="82" spans="1:7" ht="5.0999999999999996" customHeight="1">
      <c r="B82" s="26"/>
      <c r="C82" s="26"/>
      <c r="D82" s="24"/>
      <c r="E82" s="24"/>
      <c r="F82" s="29"/>
    </row>
    <row r="83" spans="1:7" s="31" customFormat="1" ht="13.5" customHeight="1">
      <c r="A83" s="4"/>
      <c r="B83" s="28" t="s">
        <v>108</v>
      </c>
      <c r="C83" s="33"/>
      <c r="D83" s="27">
        <f>SUM(D84:D97)</f>
        <v>2205</v>
      </c>
      <c r="E83" s="27">
        <f>SUM(E84:E97)</f>
        <v>552</v>
      </c>
      <c r="F83" s="35"/>
      <c r="G83" s="1"/>
    </row>
    <row r="84" spans="1:7">
      <c r="B84" s="26"/>
      <c r="C84" s="25" t="s">
        <v>107</v>
      </c>
      <c r="D84" s="45">
        <v>569</v>
      </c>
      <c r="E84" s="24">
        <v>93</v>
      </c>
      <c r="F84" s="29"/>
    </row>
    <row r="85" spans="1:7">
      <c r="B85" s="26"/>
      <c r="C85" s="25" t="s">
        <v>106</v>
      </c>
      <c r="D85" s="45">
        <v>235</v>
      </c>
      <c r="E85" s="24">
        <v>84</v>
      </c>
      <c r="F85" s="29"/>
    </row>
    <row r="86" spans="1:7">
      <c r="B86" s="26"/>
      <c r="C86" s="25" t="s">
        <v>105</v>
      </c>
      <c r="D86" s="45">
        <v>270</v>
      </c>
      <c r="E86" s="24">
        <v>75</v>
      </c>
      <c r="F86" s="29"/>
    </row>
    <row r="87" spans="1:7">
      <c r="B87" s="26"/>
      <c r="C87" s="25" t="s">
        <v>104</v>
      </c>
      <c r="D87" s="45">
        <v>315</v>
      </c>
      <c r="E87" s="24">
        <v>91</v>
      </c>
      <c r="F87" s="29"/>
    </row>
    <row r="88" spans="1:7">
      <c r="B88" s="26"/>
      <c r="C88" s="25" t="s">
        <v>103</v>
      </c>
      <c r="D88" s="45">
        <v>40</v>
      </c>
      <c r="E88" s="24">
        <v>16</v>
      </c>
      <c r="F88" s="29"/>
    </row>
    <row r="89" spans="1:7" ht="15.75">
      <c r="B89" s="26"/>
      <c r="C89" s="25" t="s">
        <v>102</v>
      </c>
      <c r="D89" s="45">
        <v>9</v>
      </c>
      <c r="E89" s="24">
        <v>4</v>
      </c>
      <c r="F89" s="36"/>
    </row>
    <row r="90" spans="1:7" ht="15.75">
      <c r="B90" s="26"/>
      <c r="C90" s="25" t="s">
        <v>101</v>
      </c>
      <c r="D90" s="45">
        <v>0</v>
      </c>
      <c r="E90" s="24" t="s">
        <v>60</v>
      </c>
      <c r="F90" s="36"/>
    </row>
    <row r="91" spans="1:7" ht="15.75">
      <c r="B91" s="26"/>
      <c r="C91" s="25" t="s">
        <v>100</v>
      </c>
      <c r="D91" s="45">
        <v>20</v>
      </c>
      <c r="E91" s="24">
        <v>6</v>
      </c>
      <c r="F91" s="36"/>
    </row>
    <row r="92" spans="1:7">
      <c r="B92" s="26"/>
      <c r="C92" s="25" t="s">
        <v>99</v>
      </c>
      <c r="D92" s="45">
        <v>207</v>
      </c>
      <c r="E92" s="24">
        <v>40</v>
      </c>
      <c r="F92" s="29"/>
    </row>
    <row r="93" spans="1:7">
      <c r="B93" s="26"/>
      <c r="C93" s="25" t="s">
        <v>98</v>
      </c>
      <c r="D93" s="45">
        <v>104</v>
      </c>
      <c r="E93" s="24">
        <v>32</v>
      </c>
      <c r="F93" s="29"/>
    </row>
    <row r="94" spans="1:7">
      <c r="B94" s="26"/>
      <c r="C94" s="25" t="s">
        <v>97</v>
      </c>
      <c r="D94" s="45">
        <v>153</v>
      </c>
      <c r="E94" s="24">
        <v>27</v>
      </c>
      <c r="F94" s="29"/>
    </row>
    <row r="95" spans="1:7">
      <c r="B95" s="26"/>
      <c r="C95" s="25" t="s">
        <v>96</v>
      </c>
      <c r="D95" s="45">
        <v>152</v>
      </c>
      <c r="E95" s="24">
        <v>40</v>
      </c>
      <c r="F95" s="29"/>
    </row>
    <row r="96" spans="1:7">
      <c r="B96" s="26"/>
      <c r="C96" s="25" t="s">
        <v>95</v>
      </c>
      <c r="D96" s="45">
        <v>25</v>
      </c>
      <c r="E96" s="24">
        <v>9</v>
      </c>
      <c r="F96" s="29"/>
    </row>
    <row r="97" spans="1:7" s="53" customFormat="1" ht="15.75">
      <c r="A97" s="4"/>
      <c r="B97" s="56"/>
      <c r="C97" s="25" t="s">
        <v>94</v>
      </c>
      <c r="D97" s="55">
        <v>106</v>
      </c>
      <c r="E97" s="47">
        <v>35</v>
      </c>
      <c r="F97" s="54"/>
      <c r="G97" s="1"/>
    </row>
    <row r="98" spans="1:7" ht="5.0999999999999996" customHeight="1">
      <c r="B98" s="26"/>
      <c r="C98" s="25"/>
      <c r="D98" s="52"/>
      <c r="E98" s="42"/>
      <c r="F98" s="51"/>
    </row>
    <row r="99" spans="1:7" s="31" customFormat="1">
      <c r="A99" s="4"/>
      <c r="B99" s="28" t="s">
        <v>93</v>
      </c>
      <c r="C99" s="33"/>
      <c r="D99" s="44">
        <f>SUM(D100:D112)</f>
        <v>795</v>
      </c>
      <c r="E99" s="44">
        <f>SUM(E100:E112)</f>
        <v>470</v>
      </c>
      <c r="F99" s="35"/>
      <c r="G99" s="1"/>
    </row>
    <row r="100" spans="1:7">
      <c r="B100" s="26"/>
      <c r="C100" s="25" t="s">
        <v>92</v>
      </c>
      <c r="D100" s="24">
        <v>87</v>
      </c>
      <c r="E100" s="24">
        <v>41</v>
      </c>
      <c r="F100" s="29"/>
    </row>
    <row r="101" spans="1:7" ht="15.75">
      <c r="B101" s="26"/>
      <c r="C101" s="25" t="s">
        <v>91</v>
      </c>
      <c r="D101" s="24">
        <v>41</v>
      </c>
      <c r="E101" s="24">
        <v>25</v>
      </c>
      <c r="F101" s="36"/>
    </row>
    <row r="102" spans="1:7" ht="15.75">
      <c r="B102" s="26"/>
      <c r="C102" s="25" t="s">
        <v>90</v>
      </c>
      <c r="D102" s="24">
        <v>13</v>
      </c>
      <c r="E102" s="24">
        <v>16</v>
      </c>
      <c r="F102" s="36" t="s">
        <v>10</v>
      </c>
    </row>
    <row r="103" spans="1:7" ht="14.25" customHeight="1">
      <c r="B103" s="26"/>
      <c r="C103" s="25" t="s">
        <v>89</v>
      </c>
      <c r="D103" s="24">
        <v>37</v>
      </c>
      <c r="E103" s="24">
        <v>21</v>
      </c>
      <c r="F103" s="29"/>
    </row>
    <row r="104" spans="1:7" s="48" customFormat="1" ht="11.25" customHeight="1">
      <c r="A104" s="4"/>
      <c r="B104" s="50"/>
      <c r="C104" s="25" t="s">
        <v>88</v>
      </c>
      <c r="D104" s="49">
        <v>30</v>
      </c>
      <c r="E104" s="49">
        <v>17</v>
      </c>
      <c r="F104" s="36"/>
      <c r="G104" s="1"/>
    </row>
    <row r="105" spans="1:7">
      <c r="B105" s="26"/>
      <c r="C105" s="25" t="s">
        <v>87</v>
      </c>
      <c r="D105" s="24">
        <v>42</v>
      </c>
      <c r="E105" s="24">
        <v>35</v>
      </c>
      <c r="F105" s="29"/>
    </row>
    <row r="106" spans="1:7">
      <c r="B106" s="26"/>
      <c r="C106" s="25" t="s">
        <v>86</v>
      </c>
      <c r="D106" s="24">
        <v>59</v>
      </c>
      <c r="E106" s="24">
        <v>38</v>
      </c>
      <c r="F106" s="29"/>
    </row>
    <row r="107" spans="1:7" ht="15.75">
      <c r="B107" s="26"/>
      <c r="C107" s="25" t="s">
        <v>85</v>
      </c>
      <c r="D107" s="24">
        <v>54</v>
      </c>
      <c r="E107" s="24">
        <v>34</v>
      </c>
      <c r="F107" s="36"/>
    </row>
    <row r="108" spans="1:7" ht="15.75">
      <c r="B108" s="26"/>
      <c r="C108" s="25" t="s">
        <v>84</v>
      </c>
      <c r="D108" s="24">
        <v>44</v>
      </c>
      <c r="E108" s="24">
        <v>29</v>
      </c>
      <c r="F108" s="36"/>
    </row>
    <row r="109" spans="1:7">
      <c r="B109" s="26"/>
      <c r="C109" s="25" t="s">
        <v>83</v>
      </c>
      <c r="D109" s="24">
        <v>186</v>
      </c>
      <c r="E109" s="24">
        <v>115</v>
      </c>
      <c r="F109" s="29"/>
    </row>
    <row r="110" spans="1:7">
      <c r="B110" s="26"/>
      <c r="C110" s="25" t="s">
        <v>82</v>
      </c>
      <c r="D110" s="24">
        <v>138</v>
      </c>
      <c r="E110" s="24">
        <v>57</v>
      </c>
      <c r="F110" s="29"/>
    </row>
    <row r="111" spans="1:7">
      <c r="B111" s="26"/>
      <c r="C111" s="25" t="s">
        <v>81</v>
      </c>
      <c r="D111" s="47">
        <v>41</v>
      </c>
      <c r="E111" s="47">
        <v>24</v>
      </c>
      <c r="F111" s="29"/>
    </row>
    <row r="112" spans="1:7">
      <c r="B112" s="26"/>
      <c r="C112" s="25" t="s">
        <v>80</v>
      </c>
      <c r="D112" s="47">
        <v>23</v>
      </c>
      <c r="E112" s="47">
        <v>18</v>
      </c>
      <c r="F112" s="29"/>
    </row>
    <row r="113" spans="1:7" ht="4.5" customHeight="1">
      <c r="B113" s="26"/>
      <c r="C113" s="25"/>
      <c r="D113" s="47"/>
      <c r="E113" s="47"/>
      <c r="F113" s="29"/>
    </row>
    <row r="114" spans="1:7" ht="15.75">
      <c r="B114" s="28" t="s">
        <v>79</v>
      </c>
      <c r="C114" s="46"/>
      <c r="D114" s="27">
        <f>D115+D116</f>
        <v>190</v>
      </c>
      <c r="E114" s="27">
        <f>E115+E116</f>
        <v>190</v>
      </c>
      <c r="F114" s="29"/>
    </row>
    <row r="115" spans="1:7">
      <c r="B115" s="26"/>
      <c r="C115" s="25" t="s">
        <v>78</v>
      </c>
      <c r="D115" s="24">
        <v>157</v>
      </c>
      <c r="E115" s="24">
        <v>157</v>
      </c>
      <c r="F115" s="29"/>
    </row>
    <row r="116" spans="1:7">
      <c r="B116" s="26"/>
      <c r="C116" s="25" t="s">
        <v>77</v>
      </c>
      <c r="D116" s="24">
        <v>33</v>
      </c>
      <c r="E116" s="24">
        <v>33</v>
      </c>
      <c r="F116" s="29"/>
    </row>
    <row r="117" spans="1:7" ht="4.5" customHeight="1">
      <c r="B117" s="26"/>
      <c r="C117" s="25"/>
      <c r="D117" s="24"/>
      <c r="E117" s="24"/>
      <c r="F117" s="29"/>
    </row>
    <row r="118" spans="1:7" s="31" customFormat="1" ht="15.75">
      <c r="A118" s="4"/>
      <c r="B118" s="28" t="s">
        <v>76</v>
      </c>
      <c r="C118" s="33"/>
      <c r="D118" s="27">
        <f>SUM(D120:D121)</f>
        <v>88</v>
      </c>
      <c r="E118" s="27">
        <f>SUM(E120:E121)</f>
        <v>88</v>
      </c>
      <c r="F118" s="35"/>
      <c r="G118" s="1"/>
    </row>
    <row r="119" spans="1:7" ht="5.0999999999999996" customHeight="1">
      <c r="B119" s="26"/>
      <c r="C119" s="26"/>
      <c r="D119" s="24"/>
      <c r="E119" s="24"/>
      <c r="F119" s="29"/>
    </row>
    <row r="120" spans="1:7">
      <c r="B120" s="26"/>
      <c r="C120" s="25" t="s">
        <v>21</v>
      </c>
      <c r="D120" s="24">
        <v>49</v>
      </c>
      <c r="E120" s="24">
        <v>49</v>
      </c>
      <c r="F120" s="29"/>
    </row>
    <row r="121" spans="1:7">
      <c r="B121" s="26"/>
      <c r="C121" s="25" t="s">
        <v>75</v>
      </c>
      <c r="D121" s="24">
        <v>39</v>
      </c>
      <c r="E121" s="24">
        <v>39</v>
      </c>
      <c r="F121" s="29"/>
    </row>
    <row r="122" spans="1:7" ht="5.0999999999999996" customHeight="1">
      <c r="B122" s="26"/>
      <c r="C122" s="26"/>
      <c r="D122" s="24"/>
      <c r="E122" s="24"/>
      <c r="F122" s="29"/>
    </row>
    <row r="123" spans="1:7" ht="15.75">
      <c r="B123" s="28" t="s">
        <v>74</v>
      </c>
      <c r="C123" s="26"/>
      <c r="D123" s="27">
        <f>+D125+D135+D174+D189+D204+D232+D242+D265+D283+D293</f>
        <v>2857</v>
      </c>
      <c r="E123" s="27">
        <f>+E125+E135+E174+E189+E204+E232+E242+E265+E283+E293</f>
        <v>2540</v>
      </c>
      <c r="F123" s="36"/>
    </row>
    <row r="124" spans="1:7" ht="5.0999999999999996" customHeight="1">
      <c r="B124" s="26"/>
      <c r="C124" s="26"/>
      <c r="D124" s="24"/>
      <c r="E124" s="24"/>
      <c r="F124" s="29"/>
    </row>
    <row r="125" spans="1:7" s="31" customFormat="1">
      <c r="A125" s="4"/>
      <c r="B125" s="28" t="s">
        <v>73</v>
      </c>
      <c r="C125" s="33"/>
      <c r="D125" s="44">
        <f>D127</f>
        <v>152</v>
      </c>
      <c r="E125" s="44">
        <f>E127</f>
        <v>113</v>
      </c>
      <c r="F125" s="35"/>
      <c r="G125" s="1"/>
    </row>
    <row r="126" spans="1:7" ht="4.5" customHeight="1">
      <c r="B126" s="25"/>
      <c r="C126" s="26"/>
      <c r="D126" s="45"/>
      <c r="E126" s="45"/>
      <c r="F126" s="29"/>
    </row>
    <row r="127" spans="1:7">
      <c r="B127" s="28" t="s">
        <v>72</v>
      </c>
      <c r="C127" s="26"/>
      <c r="D127" s="44">
        <f>SUM(D129:D133)</f>
        <v>152</v>
      </c>
      <c r="E127" s="44">
        <f>SUM(E129:E133)</f>
        <v>113</v>
      </c>
      <c r="F127" s="29"/>
    </row>
    <row r="128" spans="1:7">
      <c r="B128" s="25" t="s">
        <v>37</v>
      </c>
      <c r="C128" s="26"/>
      <c r="D128" s="43"/>
      <c r="E128" s="43"/>
      <c r="F128" s="29"/>
    </row>
    <row r="129" spans="1:7">
      <c r="B129" s="25"/>
      <c r="C129" s="25" t="s">
        <v>36</v>
      </c>
      <c r="D129" s="30">
        <v>108</v>
      </c>
      <c r="E129" s="30">
        <v>70</v>
      </c>
      <c r="F129" s="29"/>
    </row>
    <row r="130" spans="1:7" ht="4.5" customHeight="1">
      <c r="B130" s="25"/>
      <c r="C130" s="26"/>
      <c r="D130" s="42"/>
      <c r="E130" s="42"/>
      <c r="F130" s="29"/>
    </row>
    <row r="131" spans="1:7" ht="15.75">
      <c r="B131" s="25" t="s">
        <v>22</v>
      </c>
      <c r="C131" s="26"/>
      <c r="D131" s="41"/>
      <c r="E131" s="41"/>
      <c r="F131" s="29"/>
    </row>
    <row r="132" spans="1:7">
      <c r="B132" s="26"/>
      <c r="C132" s="25" t="s">
        <v>21</v>
      </c>
      <c r="D132" s="24">
        <v>24</v>
      </c>
      <c r="E132" s="24">
        <v>24</v>
      </c>
      <c r="F132" s="29"/>
    </row>
    <row r="133" spans="1:7">
      <c r="B133" s="26"/>
      <c r="C133" s="25" t="s">
        <v>71</v>
      </c>
      <c r="D133" s="24">
        <v>20</v>
      </c>
      <c r="E133" s="24">
        <v>19</v>
      </c>
      <c r="F133" s="29"/>
    </row>
    <row r="134" spans="1:7" ht="5.0999999999999996" customHeight="1">
      <c r="B134" s="26"/>
      <c r="C134" s="26"/>
      <c r="D134" s="24"/>
      <c r="E134" s="24"/>
      <c r="F134" s="29"/>
    </row>
    <row r="135" spans="1:7" s="31" customFormat="1">
      <c r="A135" s="4"/>
      <c r="B135" s="28" t="s">
        <v>70</v>
      </c>
      <c r="C135" s="33"/>
      <c r="D135" s="27">
        <f>SUM(D137+D152+D156)</f>
        <v>744</v>
      </c>
      <c r="E135" s="27">
        <f>SUM(E137+E152+E156)</f>
        <v>549</v>
      </c>
      <c r="F135" s="35"/>
      <c r="G135" s="1"/>
    </row>
    <row r="136" spans="1:7" ht="5.0999999999999996" customHeight="1">
      <c r="B136" s="25"/>
      <c r="C136" s="26"/>
      <c r="D136" s="24"/>
      <c r="E136" s="24"/>
      <c r="F136" s="29"/>
    </row>
    <row r="137" spans="1:7" s="31" customFormat="1">
      <c r="A137" s="4"/>
      <c r="B137" s="28" t="s">
        <v>69</v>
      </c>
      <c r="C137" s="28"/>
      <c r="D137" s="27">
        <f>SUM(D139:D150)</f>
        <v>307</v>
      </c>
      <c r="E137" s="27">
        <f>SUM(E139:E150)</f>
        <v>217</v>
      </c>
      <c r="F137" s="35"/>
      <c r="G137" s="1"/>
    </row>
    <row r="138" spans="1:7">
      <c r="B138" s="25" t="s">
        <v>7</v>
      </c>
      <c r="C138" s="26"/>
      <c r="D138" s="24"/>
      <c r="E138" s="24"/>
      <c r="F138" s="29"/>
    </row>
    <row r="139" spans="1:7">
      <c r="B139" s="25"/>
      <c r="C139" s="25" t="s">
        <v>43</v>
      </c>
      <c r="D139" s="24">
        <v>46</v>
      </c>
      <c r="E139" s="24">
        <v>43</v>
      </c>
      <c r="F139" s="29"/>
    </row>
    <row r="140" spans="1:7" ht="8.1" customHeight="1">
      <c r="B140" s="25"/>
      <c r="C140" s="26"/>
      <c r="D140" s="24"/>
      <c r="E140" s="24"/>
      <c r="F140" s="29"/>
    </row>
    <row r="141" spans="1:7" ht="12" customHeight="1">
      <c r="B141" s="25" t="s">
        <v>18</v>
      </c>
      <c r="C141" s="26"/>
      <c r="D141" s="30"/>
      <c r="E141" s="30"/>
      <c r="F141" s="29"/>
    </row>
    <row r="142" spans="1:7">
      <c r="B142" s="25"/>
      <c r="C142" s="25" t="s">
        <v>17</v>
      </c>
      <c r="D142" s="30">
        <v>37</v>
      </c>
      <c r="E142" s="30">
        <v>21</v>
      </c>
      <c r="F142" s="29"/>
    </row>
    <row r="143" spans="1:7">
      <c r="B143" s="25"/>
      <c r="C143" s="25" t="s">
        <v>14</v>
      </c>
      <c r="D143" s="30">
        <v>71</v>
      </c>
      <c r="E143" s="30">
        <v>15</v>
      </c>
      <c r="F143" s="29"/>
    </row>
    <row r="144" spans="1:7" ht="8.1" customHeight="1">
      <c r="B144" s="25"/>
      <c r="C144" s="26"/>
      <c r="D144" s="30"/>
      <c r="E144" s="30"/>
      <c r="F144" s="29"/>
    </row>
    <row r="145" spans="1:7">
      <c r="B145" s="25" t="s">
        <v>26</v>
      </c>
      <c r="C145" s="26"/>
      <c r="D145" s="30"/>
      <c r="E145" s="30"/>
      <c r="F145" s="29"/>
    </row>
    <row r="146" spans="1:7" ht="15.75">
      <c r="B146" s="25"/>
      <c r="C146" s="25" t="s">
        <v>68</v>
      </c>
      <c r="D146" s="30">
        <v>18</v>
      </c>
      <c r="E146" s="30">
        <v>47</v>
      </c>
      <c r="F146" s="36" t="s">
        <v>10</v>
      </c>
    </row>
    <row r="147" spans="1:7" ht="15.75">
      <c r="B147" s="25"/>
      <c r="C147" s="25" t="s">
        <v>67</v>
      </c>
      <c r="D147" s="24">
        <v>96</v>
      </c>
      <c r="E147" s="24">
        <v>53</v>
      </c>
      <c r="F147" s="29"/>
    </row>
    <row r="148" spans="1:7" ht="8.1" customHeight="1">
      <c r="B148" s="25"/>
      <c r="C148" s="26"/>
      <c r="D148" s="24"/>
      <c r="E148" s="24"/>
      <c r="F148" s="29"/>
    </row>
    <row r="149" spans="1:7">
      <c r="B149" s="25" t="s">
        <v>54</v>
      </c>
      <c r="C149" s="26"/>
      <c r="D149" s="24"/>
      <c r="E149" s="24"/>
      <c r="F149" s="29"/>
    </row>
    <row r="150" spans="1:7" ht="15.75">
      <c r="B150" s="25"/>
      <c r="C150" s="25" t="s">
        <v>66</v>
      </c>
      <c r="D150" s="24">
        <v>39</v>
      </c>
      <c r="E150" s="24">
        <v>38</v>
      </c>
      <c r="F150" s="36"/>
    </row>
    <row r="151" spans="1:7" ht="5.0999999999999996" customHeight="1">
      <c r="B151" s="25"/>
      <c r="C151" s="26"/>
      <c r="D151" s="24"/>
      <c r="E151" s="24"/>
      <c r="F151" s="29"/>
    </row>
    <row r="152" spans="1:7" s="31" customFormat="1">
      <c r="A152" s="4"/>
      <c r="B152" s="28" t="s">
        <v>65</v>
      </c>
      <c r="C152" s="33"/>
      <c r="D152" s="27">
        <f>+D154</f>
        <v>136</v>
      </c>
      <c r="E152" s="27">
        <f>+E154</f>
        <v>42</v>
      </c>
      <c r="F152" s="35"/>
      <c r="G152" s="1"/>
    </row>
    <row r="153" spans="1:7">
      <c r="B153" s="25" t="s">
        <v>64</v>
      </c>
      <c r="C153" s="26"/>
      <c r="D153" s="24"/>
      <c r="E153" s="24"/>
      <c r="F153" s="29"/>
    </row>
    <row r="154" spans="1:7">
      <c r="B154" s="25"/>
      <c r="C154" s="25" t="s">
        <v>63</v>
      </c>
      <c r="D154" s="24">
        <v>136</v>
      </c>
      <c r="E154" s="24">
        <v>42</v>
      </c>
      <c r="F154" s="29"/>
    </row>
    <row r="155" spans="1:7" ht="5.0999999999999996" customHeight="1">
      <c r="B155" s="25"/>
      <c r="C155" s="26"/>
      <c r="D155" s="24"/>
      <c r="E155" s="24"/>
      <c r="F155" s="29"/>
    </row>
    <row r="156" spans="1:7" s="31" customFormat="1" ht="15.75">
      <c r="A156" s="4"/>
      <c r="B156" s="28" t="s">
        <v>62</v>
      </c>
      <c r="C156" s="33"/>
      <c r="D156" s="27">
        <f>SUM(D158:D172)</f>
        <v>301</v>
      </c>
      <c r="E156" s="27">
        <f>SUM(E158:E172)</f>
        <v>290</v>
      </c>
      <c r="F156" s="32"/>
      <c r="G156" s="1"/>
    </row>
    <row r="157" spans="1:7">
      <c r="B157" s="25" t="s">
        <v>37</v>
      </c>
      <c r="C157" s="26"/>
      <c r="D157" s="24"/>
      <c r="E157" s="24"/>
      <c r="F157" s="29"/>
    </row>
    <row r="158" spans="1:7">
      <c r="B158" s="25"/>
      <c r="C158" s="25" t="s">
        <v>36</v>
      </c>
      <c r="D158" s="24">
        <v>45</v>
      </c>
      <c r="E158" s="24">
        <v>40</v>
      </c>
      <c r="F158" s="29"/>
    </row>
    <row r="159" spans="1:7" ht="4.5" customHeight="1">
      <c r="B159" s="25"/>
      <c r="C159" s="25"/>
      <c r="D159" s="24"/>
      <c r="E159" s="24"/>
      <c r="F159" s="29"/>
    </row>
    <row r="160" spans="1:7">
      <c r="B160" s="25" t="s">
        <v>61</v>
      </c>
      <c r="C160" s="26"/>
      <c r="D160" s="24"/>
      <c r="E160" s="24"/>
      <c r="F160" s="29"/>
    </row>
    <row r="161" spans="1:7">
      <c r="B161" s="25"/>
      <c r="C161" s="25" t="s">
        <v>6</v>
      </c>
      <c r="D161" s="24">
        <v>81</v>
      </c>
      <c r="E161" s="24">
        <v>63</v>
      </c>
      <c r="F161" s="29"/>
    </row>
    <row r="162" spans="1:7" ht="8.1" customHeight="1">
      <c r="B162" s="25"/>
      <c r="C162" s="26"/>
      <c r="D162" s="24"/>
      <c r="E162" s="24"/>
      <c r="F162" s="29"/>
    </row>
    <row r="163" spans="1:7">
      <c r="B163" s="25" t="s">
        <v>26</v>
      </c>
      <c r="C163" s="26"/>
      <c r="D163" s="24"/>
      <c r="E163" s="24"/>
      <c r="F163" s="29"/>
    </row>
    <row r="164" spans="1:7" ht="15.75">
      <c r="B164" s="25"/>
      <c r="C164" s="25" t="s">
        <v>24</v>
      </c>
      <c r="D164" s="24">
        <v>15</v>
      </c>
      <c r="E164" s="24">
        <v>33</v>
      </c>
      <c r="F164" s="36" t="s">
        <v>10</v>
      </c>
    </row>
    <row r="165" spans="1:7">
      <c r="B165" s="25"/>
      <c r="C165" s="25" t="s">
        <v>25</v>
      </c>
      <c r="D165" s="24">
        <v>81</v>
      </c>
      <c r="E165" s="24">
        <v>51</v>
      </c>
      <c r="F165" s="29"/>
    </row>
    <row r="166" spans="1:7" ht="8.1" customHeight="1">
      <c r="B166" s="25"/>
      <c r="C166" s="26"/>
      <c r="D166" s="24"/>
      <c r="E166" s="24"/>
      <c r="F166" s="29"/>
    </row>
    <row r="167" spans="1:7">
      <c r="B167" s="25" t="s">
        <v>12</v>
      </c>
      <c r="C167" s="26"/>
      <c r="D167" s="24"/>
      <c r="E167" s="24"/>
      <c r="F167" s="29"/>
    </row>
    <row r="168" spans="1:7">
      <c r="B168" s="25"/>
      <c r="C168" s="25" t="s">
        <v>11</v>
      </c>
      <c r="D168" s="40">
        <v>59</v>
      </c>
      <c r="E168" s="69">
        <v>83</v>
      </c>
      <c r="F168" s="70" t="s">
        <v>10</v>
      </c>
    </row>
    <row r="169" spans="1:7">
      <c r="B169" s="25"/>
      <c r="C169" s="25" t="s">
        <v>9</v>
      </c>
      <c r="D169" s="39" t="s">
        <v>60</v>
      </c>
      <c r="E169" s="69"/>
      <c r="F169" s="70"/>
    </row>
    <row r="170" spans="1:7" ht="8.1" customHeight="1">
      <c r="B170" s="25"/>
      <c r="C170" s="26"/>
      <c r="D170" s="24"/>
      <c r="E170" s="24"/>
      <c r="F170" s="29"/>
    </row>
    <row r="171" spans="1:7" ht="15.75">
      <c r="B171" s="25" t="s">
        <v>22</v>
      </c>
      <c r="C171" s="26"/>
      <c r="D171" s="24"/>
      <c r="E171" s="24"/>
      <c r="F171" s="29"/>
    </row>
    <row r="172" spans="1:7">
      <c r="B172" s="26"/>
      <c r="C172" s="25" t="s">
        <v>21</v>
      </c>
      <c r="D172" s="24">
        <v>20</v>
      </c>
      <c r="E172" s="24">
        <v>20</v>
      </c>
      <c r="F172" s="29"/>
    </row>
    <row r="173" spans="1:7" ht="5.0999999999999996" customHeight="1">
      <c r="B173" s="26"/>
      <c r="C173" s="26"/>
      <c r="D173" s="24"/>
      <c r="E173" s="24"/>
      <c r="F173" s="29"/>
    </row>
    <row r="174" spans="1:7" s="31" customFormat="1" ht="15.75">
      <c r="A174" s="4"/>
      <c r="B174" s="28" t="s">
        <v>59</v>
      </c>
      <c r="C174" s="33"/>
      <c r="D174" s="27">
        <f>D176</f>
        <v>384</v>
      </c>
      <c r="E174" s="27">
        <f>E176</f>
        <v>488</v>
      </c>
      <c r="F174" s="32"/>
      <c r="G174" s="1"/>
    </row>
    <row r="175" spans="1:7" ht="5.0999999999999996" customHeight="1">
      <c r="B175" s="25"/>
      <c r="C175" s="26"/>
      <c r="D175" s="24"/>
      <c r="E175" s="24"/>
      <c r="F175" s="29"/>
    </row>
    <row r="176" spans="1:7">
      <c r="B176" s="28" t="s">
        <v>58</v>
      </c>
      <c r="C176" s="26"/>
      <c r="D176" s="27">
        <f>SUM(D178:D187)</f>
        <v>384</v>
      </c>
      <c r="E176" s="27">
        <f>SUM(E178:E187)</f>
        <v>488</v>
      </c>
      <c r="F176" s="29"/>
    </row>
    <row r="177" spans="1:7">
      <c r="B177" s="25" t="s">
        <v>26</v>
      </c>
      <c r="C177" s="26"/>
      <c r="D177" s="30"/>
      <c r="E177" s="30"/>
      <c r="F177" s="29"/>
    </row>
    <row r="178" spans="1:7">
      <c r="B178" s="25"/>
      <c r="C178" s="25" t="s">
        <v>25</v>
      </c>
      <c r="D178" s="24">
        <v>51</v>
      </c>
      <c r="E178" s="24">
        <v>51</v>
      </c>
      <c r="F178" s="29"/>
    </row>
    <row r="179" spans="1:7">
      <c r="B179" s="25"/>
      <c r="C179" s="25" t="s">
        <v>24</v>
      </c>
      <c r="D179" s="24">
        <v>96</v>
      </c>
      <c r="E179" s="24">
        <v>96</v>
      </c>
      <c r="F179" s="29"/>
    </row>
    <row r="180" spans="1:7" ht="12.75" customHeight="1">
      <c r="B180" s="25"/>
      <c r="C180" s="25" t="s">
        <v>57</v>
      </c>
      <c r="D180" s="24">
        <v>9</v>
      </c>
      <c r="E180" s="24">
        <v>9</v>
      </c>
      <c r="F180" s="36"/>
    </row>
    <row r="181" spans="1:7" ht="8.1" customHeight="1">
      <c r="B181" s="25"/>
      <c r="C181" s="26"/>
      <c r="D181" s="24"/>
      <c r="E181" s="24"/>
      <c r="F181" s="29"/>
    </row>
    <row r="182" spans="1:7" ht="11.25" customHeight="1">
      <c r="B182" s="25" t="s">
        <v>54</v>
      </c>
      <c r="C182" s="26"/>
      <c r="D182" s="30"/>
      <c r="E182" s="30"/>
      <c r="F182" s="29"/>
    </row>
    <row r="183" spans="1:7" ht="12.75" customHeight="1">
      <c r="B183" s="25"/>
      <c r="C183" s="25" t="s">
        <v>11</v>
      </c>
      <c r="D183" s="69">
        <v>127</v>
      </c>
      <c r="E183" s="69">
        <v>237</v>
      </c>
      <c r="F183" s="70" t="s">
        <v>10</v>
      </c>
    </row>
    <row r="184" spans="1:7" ht="14.25" customHeight="1">
      <c r="B184" s="25"/>
      <c r="C184" s="25" t="s">
        <v>9</v>
      </c>
      <c r="D184" s="69"/>
      <c r="E184" s="69"/>
      <c r="F184" s="70"/>
    </row>
    <row r="185" spans="1:7" ht="8.1" customHeight="1">
      <c r="B185" s="25"/>
      <c r="C185" s="26"/>
      <c r="D185" s="24"/>
      <c r="E185" s="24"/>
      <c r="F185" s="29"/>
    </row>
    <row r="186" spans="1:7">
      <c r="B186" s="25" t="s">
        <v>7</v>
      </c>
      <c r="C186" s="26"/>
      <c r="D186" s="30"/>
      <c r="E186" s="30"/>
      <c r="F186" s="29"/>
    </row>
    <row r="187" spans="1:7">
      <c r="B187" s="25"/>
      <c r="C187" s="25" t="s">
        <v>6</v>
      </c>
      <c r="D187" s="24">
        <v>101</v>
      </c>
      <c r="E187" s="24">
        <v>95</v>
      </c>
      <c r="F187" s="29"/>
    </row>
    <row r="188" spans="1:7" ht="5.0999999999999996" customHeight="1">
      <c r="B188" s="26"/>
      <c r="C188" s="25"/>
      <c r="D188" s="24"/>
      <c r="E188" s="24"/>
      <c r="F188" s="29"/>
    </row>
    <row r="189" spans="1:7" s="31" customFormat="1" ht="15.75">
      <c r="A189" s="4"/>
      <c r="B189" s="28" t="s">
        <v>56</v>
      </c>
      <c r="C189" s="33"/>
      <c r="D189" s="27">
        <f>D191</f>
        <v>185</v>
      </c>
      <c r="E189" s="27">
        <f>E191</f>
        <v>142</v>
      </c>
      <c r="F189" s="36"/>
      <c r="G189" s="1"/>
    </row>
    <row r="190" spans="1:7" ht="5.0999999999999996" customHeight="1">
      <c r="B190" s="25"/>
      <c r="C190" s="26"/>
      <c r="D190" s="24"/>
      <c r="E190" s="24"/>
      <c r="F190" s="29"/>
    </row>
    <row r="191" spans="1:7">
      <c r="B191" s="28" t="s">
        <v>55</v>
      </c>
      <c r="C191" s="26"/>
      <c r="D191" s="27">
        <f>SUM(D193:D202)</f>
        <v>185</v>
      </c>
      <c r="E191" s="27">
        <f>SUM(E193:E202)</f>
        <v>142</v>
      </c>
      <c r="F191" s="29"/>
    </row>
    <row r="192" spans="1:7">
      <c r="B192" s="25" t="s">
        <v>54</v>
      </c>
      <c r="C192" s="26"/>
      <c r="D192" s="30"/>
      <c r="E192" s="30"/>
      <c r="F192" s="29"/>
    </row>
    <row r="193" spans="1:7" ht="12.75" customHeight="1">
      <c r="B193" s="25"/>
      <c r="C193" s="25" t="s">
        <v>11</v>
      </c>
      <c r="D193" s="69">
        <v>100</v>
      </c>
      <c r="E193" s="69">
        <v>93</v>
      </c>
      <c r="F193" s="70"/>
    </row>
    <row r="194" spans="1:7" ht="12.75" customHeight="1">
      <c r="B194" s="25"/>
      <c r="C194" s="25" t="s">
        <v>9</v>
      </c>
      <c r="D194" s="69"/>
      <c r="E194" s="69"/>
      <c r="F194" s="70"/>
    </row>
    <row r="195" spans="1:7" ht="4.5" customHeight="1">
      <c r="B195" s="25"/>
      <c r="C195" s="26"/>
      <c r="D195" s="24"/>
      <c r="E195" s="24"/>
      <c r="F195" s="29"/>
    </row>
    <row r="196" spans="1:7">
      <c r="B196" s="25" t="s">
        <v>47</v>
      </c>
      <c r="C196" s="26"/>
      <c r="D196" s="30"/>
      <c r="E196" s="30"/>
      <c r="F196" s="29"/>
    </row>
    <row r="197" spans="1:7">
      <c r="B197" s="25"/>
      <c r="C197" s="25" t="s">
        <v>53</v>
      </c>
      <c r="D197" s="24">
        <v>18</v>
      </c>
      <c r="E197" s="24">
        <v>16</v>
      </c>
      <c r="F197" s="29"/>
    </row>
    <row r="198" spans="1:7" ht="15.75">
      <c r="B198" s="25"/>
      <c r="C198" s="25" t="s">
        <v>52</v>
      </c>
      <c r="D198" s="24">
        <v>4</v>
      </c>
      <c r="E198" s="24">
        <v>0</v>
      </c>
      <c r="F198" s="34"/>
    </row>
    <row r="199" spans="1:7">
      <c r="B199" s="25"/>
      <c r="C199" s="25" t="s">
        <v>51</v>
      </c>
      <c r="D199" s="24">
        <v>28</v>
      </c>
      <c r="E199" s="24">
        <v>10</v>
      </c>
      <c r="F199" s="29"/>
    </row>
    <row r="200" spans="1:7" ht="4.5" customHeight="1">
      <c r="B200" s="25"/>
      <c r="C200" s="26"/>
      <c r="D200" s="24"/>
      <c r="E200" s="24"/>
      <c r="F200" s="29"/>
    </row>
    <row r="201" spans="1:7">
      <c r="B201" s="25" t="s">
        <v>26</v>
      </c>
      <c r="C201" s="26"/>
      <c r="D201" s="30"/>
      <c r="E201" s="30"/>
      <c r="F201" s="29"/>
    </row>
    <row r="202" spans="1:7" ht="15.75">
      <c r="B202" s="25"/>
      <c r="C202" s="25" t="s">
        <v>50</v>
      </c>
      <c r="D202" s="30">
        <v>35</v>
      </c>
      <c r="E202" s="24">
        <v>23</v>
      </c>
      <c r="F202" s="36"/>
    </row>
    <row r="203" spans="1:7" ht="4.5" customHeight="1">
      <c r="B203" s="26"/>
      <c r="C203" s="26"/>
      <c r="D203" s="24"/>
      <c r="E203" s="24"/>
      <c r="F203" s="29"/>
    </row>
    <row r="204" spans="1:7" s="31" customFormat="1" ht="15.75">
      <c r="A204" s="4"/>
      <c r="B204" s="28" t="s">
        <v>49</v>
      </c>
      <c r="C204" s="33"/>
      <c r="D204" s="27">
        <f>SUM(D220+D206)</f>
        <v>463</v>
      </c>
      <c r="E204" s="27">
        <f>SUM(E220+E206)</f>
        <v>363</v>
      </c>
      <c r="F204" s="32"/>
      <c r="G204" s="1"/>
    </row>
    <row r="205" spans="1:7" ht="5.0999999999999996" customHeight="1">
      <c r="B205" s="25"/>
      <c r="C205" s="26"/>
      <c r="D205" s="24"/>
      <c r="E205" s="24"/>
      <c r="F205" s="29"/>
    </row>
    <row r="206" spans="1:7" s="31" customFormat="1" ht="15.75">
      <c r="A206" s="4"/>
      <c r="B206" s="28" t="s">
        <v>48</v>
      </c>
      <c r="C206" s="33"/>
      <c r="D206" s="27">
        <f>SUM(D208:D218)</f>
        <v>186</v>
      </c>
      <c r="E206" s="27">
        <f>SUM(E208:E218)</f>
        <v>147</v>
      </c>
      <c r="F206" s="32"/>
      <c r="G206" s="1"/>
    </row>
    <row r="207" spans="1:7">
      <c r="B207" s="25" t="s">
        <v>12</v>
      </c>
      <c r="C207" s="26"/>
      <c r="D207" s="24"/>
      <c r="E207" s="24"/>
      <c r="F207" s="29"/>
    </row>
    <row r="208" spans="1:7">
      <c r="B208" s="25"/>
      <c r="C208" s="25" t="s">
        <v>11</v>
      </c>
      <c r="D208" s="69">
        <v>89</v>
      </c>
      <c r="E208" s="69">
        <v>77</v>
      </c>
      <c r="F208" s="70"/>
    </row>
    <row r="209" spans="1:7">
      <c r="B209" s="25"/>
      <c r="C209" s="25" t="s">
        <v>9</v>
      </c>
      <c r="D209" s="69"/>
      <c r="E209" s="69"/>
      <c r="F209" s="70"/>
    </row>
    <row r="210" spans="1:7" ht="8.1" customHeight="1">
      <c r="B210" s="25"/>
      <c r="C210" s="26"/>
      <c r="D210" s="24"/>
      <c r="E210" s="24"/>
      <c r="F210" s="29"/>
    </row>
    <row r="211" spans="1:7">
      <c r="B211" s="25" t="s">
        <v>7</v>
      </c>
      <c r="C211" s="26"/>
      <c r="D211" s="24"/>
      <c r="E211" s="24"/>
      <c r="F211" s="29"/>
    </row>
    <row r="212" spans="1:7">
      <c r="B212" s="25"/>
      <c r="C212" s="25" t="s">
        <v>6</v>
      </c>
      <c r="D212" s="24">
        <v>55</v>
      </c>
      <c r="E212" s="24">
        <v>48</v>
      </c>
      <c r="F212" s="29"/>
    </row>
    <row r="213" spans="1:7" ht="4.5" customHeight="1">
      <c r="B213" s="25"/>
      <c r="C213" s="26"/>
      <c r="D213" s="24"/>
      <c r="E213" s="24"/>
      <c r="F213" s="29"/>
    </row>
    <row r="214" spans="1:7">
      <c r="B214" s="25" t="s">
        <v>47</v>
      </c>
      <c r="C214" s="25"/>
      <c r="D214" s="24"/>
      <c r="E214" s="24"/>
      <c r="F214" s="29"/>
    </row>
    <row r="215" spans="1:7">
      <c r="B215" s="25"/>
      <c r="C215" s="25" t="s">
        <v>46</v>
      </c>
      <c r="D215" s="24">
        <v>28</v>
      </c>
      <c r="E215" s="24">
        <v>11</v>
      </c>
      <c r="F215" s="29"/>
    </row>
    <row r="216" spans="1:7" ht="4.5" customHeight="1">
      <c r="B216" s="25"/>
      <c r="C216" s="26"/>
      <c r="D216" s="24"/>
      <c r="E216" s="24"/>
      <c r="F216" s="29" t="s">
        <v>45</v>
      </c>
    </row>
    <row r="217" spans="1:7" ht="15.75">
      <c r="B217" s="25" t="s">
        <v>22</v>
      </c>
      <c r="C217" s="26"/>
      <c r="D217" s="30"/>
      <c r="E217" s="30"/>
      <c r="F217" s="29"/>
    </row>
    <row r="218" spans="1:7">
      <c r="B218" s="26"/>
      <c r="C218" s="25" t="s">
        <v>21</v>
      </c>
      <c r="D218" s="24">
        <v>14</v>
      </c>
      <c r="E218" s="24">
        <v>11</v>
      </c>
      <c r="F218" s="29"/>
    </row>
    <row r="219" spans="1:7" ht="4.5" customHeight="1">
      <c r="B219" s="26"/>
      <c r="C219" s="25"/>
      <c r="D219" s="24"/>
      <c r="E219" s="24"/>
      <c r="F219" s="29"/>
    </row>
    <row r="220" spans="1:7" s="31" customFormat="1" ht="15.75">
      <c r="A220" s="4"/>
      <c r="B220" s="28" t="s">
        <v>44</v>
      </c>
      <c r="C220" s="33"/>
      <c r="D220" s="38">
        <f>SUM(D222:D230)</f>
        <v>277</v>
      </c>
      <c r="E220" s="38">
        <f>SUM(E222:E230)</f>
        <v>216</v>
      </c>
      <c r="F220" s="32"/>
      <c r="G220" s="1"/>
    </row>
    <row r="221" spans="1:7">
      <c r="B221" s="25" t="s">
        <v>12</v>
      </c>
      <c r="C221" s="26"/>
      <c r="D221" s="24"/>
      <c r="E221" s="24"/>
      <c r="F221" s="29"/>
    </row>
    <row r="222" spans="1:7" ht="12.75" customHeight="1">
      <c r="B222" s="25"/>
      <c r="C222" s="25" t="s">
        <v>11</v>
      </c>
      <c r="D222" s="69">
        <v>100</v>
      </c>
      <c r="E222" s="69">
        <v>82</v>
      </c>
      <c r="F222" s="70"/>
    </row>
    <row r="223" spans="1:7" ht="12.75" customHeight="1">
      <c r="B223" s="25"/>
      <c r="C223" s="25" t="s">
        <v>9</v>
      </c>
      <c r="D223" s="69"/>
      <c r="E223" s="69"/>
      <c r="F223" s="70"/>
    </row>
    <row r="224" spans="1:7" ht="4.5" customHeight="1">
      <c r="B224" s="25"/>
      <c r="C224" s="26"/>
      <c r="D224" s="24"/>
      <c r="E224" s="24"/>
      <c r="F224" s="29"/>
    </row>
    <row r="225" spans="1:7">
      <c r="B225" s="25" t="s">
        <v>7</v>
      </c>
      <c r="C225" s="26"/>
      <c r="D225" s="24"/>
      <c r="E225" s="24"/>
      <c r="F225" s="29"/>
    </row>
    <row r="226" spans="1:7" ht="15.75">
      <c r="B226" s="25"/>
      <c r="C226" s="25" t="s">
        <v>43</v>
      </c>
      <c r="D226" s="30">
        <v>59</v>
      </c>
      <c r="E226" s="30">
        <v>43</v>
      </c>
      <c r="F226" s="36"/>
    </row>
    <row r="227" spans="1:7" ht="4.5" customHeight="1">
      <c r="B227" s="25"/>
      <c r="C227" s="26"/>
      <c r="D227" s="30"/>
      <c r="E227" s="30"/>
      <c r="F227" s="29"/>
    </row>
    <row r="228" spans="1:7">
      <c r="B228" s="25" t="s">
        <v>26</v>
      </c>
      <c r="C228" s="26"/>
      <c r="D228" s="24"/>
      <c r="E228" s="24"/>
      <c r="F228" s="29"/>
    </row>
    <row r="229" spans="1:7">
      <c r="B229" s="25"/>
      <c r="C229" s="25" t="s">
        <v>42</v>
      </c>
      <c r="D229" s="30">
        <v>92</v>
      </c>
      <c r="E229" s="30">
        <v>53</v>
      </c>
      <c r="F229" s="29"/>
    </row>
    <row r="230" spans="1:7" ht="15.75">
      <c r="B230" s="25"/>
      <c r="C230" s="25" t="s">
        <v>24</v>
      </c>
      <c r="D230" s="24">
        <v>26</v>
      </c>
      <c r="E230" s="24">
        <v>38</v>
      </c>
      <c r="F230" s="36" t="s">
        <v>10</v>
      </c>
    </row>
    <row r="231" spans="1:7" ht="4.5" customHeight="1">
      <c r="B231" s="26"/>
      <c r="C231" s="26"/>
      <c r="D231" s="24"/>
      <c r="E231" s="24"/>
      <c r="F231" s="29"/>
    </row>
    <row r="232" spans="1:7" s="31" customFormat="1">
      <c r="A232" s="4"/>
      <c r="B232" s="28" t="s">
        <v>41</v>
      </c>
      <c r="C232" s="33"/>
      <c r="D232" s="27">
        <f>D234</f>
        <v>110</v>
      </c>
      <c r="E232" s="27">
        <f>E234</f>
        <v>86</v>
      </c>
      <c r="F232" s="35"/>
      <c r="G232" s="1"/>
    </row>
    <row r="233" spans="1:7" ht="5.0999999999999996" customHeight="1">
      <c r="B233" s="25"/>
      <c r="C233" s="26"/>
      <c r="D233" s="24"/>
      <c r="E233" s="24"/>
      <c r="F233" s="29"/>
    </row>
    <row r="234" spans="1:7">
      <c r="B234" s="28" t="s">
        <v>40</v>
      </c>
      <c r="C234" s="26"/>
      <c r="D234" s="27">
        <f>SUM(D236:D240)</f>
        <v>110</v>
      </c>
      <c r="E234" s="27">
        <f>SUM(E236:E240)</f>
        <v>86</v>
      </c>
      <c r="F234" s="29"/>
    </row>
    <row r="235" spans="1:7">
      <c r="B235" s="25" t="s">
        <v>18</v>
      </c>
      <c r="C235" s="26"/>
      <c r="D235" s="30"/>
      <c r="E235" s="30"/>
      <c r="F235" s="29"/>
    </row>
    <row r="236" spans="1:7">
      <c r="B236" s="25"/>
      <c r="C236" s="25" t="s">
        <v>17</v>
      </c>
      <c r="D236" s="24">
        <v>35</v>
      </c>
      <c r="E236" s="24">
        <v>31</v>
      </c>
      <c r="F236" s="29"/>
    </row>
    <row r="237" spans="1:7">
      <c r="B237" s="25"/>
      <c r="C237" s="25" t="s">
        <v>14</v>
      </c>
      <c r="D237" s="30">
        <v>24</v>
      </c>
      <c r="E237" s="30">
        <v>15</v>
      </c>
      <c r="F237" s="29"/>
    </row>
    <row r="238" spans="1:7" ht="4.5" customHeight="1">
      <c r="B238" s="25"/>
      <c r="C238" s="26"/>
      <c r="D238" s="30"/>
      <c r="E238" s="30"/>
      <c r="F238" s="29"/>
    </row>
    <row r="239" spans="1:7">
      <c r="B239" s="25" t="s">
        <v>37</v>
      </c>
      <c r="C239" s="25"/>
      <c r="D239" s="24"/>
      <c r="E239" s="24"/>
      <c r="F239" s="37"/>
    </row>
    <row r="240" spans="1:7">
      <c r="B240" s="26"/>
      <c r="C240" s="25" t="s">
        <v>36</v>
      </c>
      <c r="D240" s="24">
        <v>51</v>
      </c>
      <c r="E240" s="24">
        <v>40</v>
      </c>
      <c r="F240" s="29"/>
    </row>
    <row r="241" spans="1:7" ht="8.1" customHeight="1">
      <c r="B241" s="26"/>
      <c r="C241" s="26"/>
      <c r="D241" s="24"/>
      <c r="E241" s="24"/>
      <c r="F241" s="29"/>
    </row>
    <row r="242" spans="1:7" s="31" customFormat="1">
      <c r="A242" s="4"/>
      <c r="B242" s="28" t="s">
        <v>39</v>
      </c>
      <c r="C242" s="33"/>
      <c r="D242" s="27">
        <f>SUM(D244,D255,D260)</f>
        <v>241</v>
      </c>
      <c r="E242" s="27">
        <f>SUM(E244,E255,E260)</f>
        <v>171</v>
      </c>
      <c r="F242" s="35"/>
      <c r="G242" s="1"/>
    </row>
    <row r="243" spans="1:7" ht="5.0999999999999996" customHeight="1">
      <c r="B243" s="25"/>
      <c r="C243" s="26"/>
      <c r="D243" s="24"/>
      <c r="E243" s="24"/>
      <c r="F243" s="29"/>
    </row>
    <row r="244" spans="1:7" s="31" customFormat="1">
      <c r="A244" s="4"/>
      <c r="B244" s="28" t="s">
        <v>38</v>
      </c>
      <c r="C244" s="33"/>
      <c r="D244" s="27">
        <f>SUM(D246:D253)</f>
        <v>145</v>
      </c>
      <c r="E244" s="27">
        <f>SUM(E246:E253)</f>
        <v>115</v>
      </c>
      <c r="F244" s="35"/>
      <c r="G244" s="1"/>
    </row>
    <row r="245" spans="1:7">
      <c r="B245" s="25" t="s">
        <v>37</v>
      </c>
      <c r="C245" s="26"/>
      <c r="D245" s="30"/>
      <c r="E245" s="30"/>
      <c r="F245" s="29"/>
    </row>
    <row r="246" spans="1:7">
      <c r="B246" s="25"/>
      <c r="C246" s="25" t="s">
        <v>36</v>
      </c>
      <c r="D246" s="24">
        <v>62</v>
      </c>
      <c r="E246" s="24">
        <v>50</v>
      </c>
      <c r="F246" s="29"/>
    </row>
    <row r="247" spans="1:7" ht="4.5" customHeight="1">
      <c r="B247" s="25"/>
      <c r="C247" s="26"/>
      <c r="D247" s="24"/>
      <c r="E247" s="24"/>
      <c r="F247" s="29"/>
    </row>
    <row r="248" spans="1:7">
      <c r="B248" s="25" t="s">
        <v>7</v>
      </c>
      <c r="C248" s="26"/>
      <c r="D248" s="30"/>
      <c r="E248" s="30"/>
      <c r="F248" s="29"/>
    </row>
    <row r="249" spans="1:7">
      <c r="B249" s="25"/>
      <c r="C249" s="25" t="s">
        <v>6</v>
      </c>
      <c r="D249" s="24">
        <v>39</v>
      </c>
      <c r="E249" s="24">
        <v>37</v>
      </c>
      <c r="F249" s="29"/>
    </row>
    <row r="250" spans="1:7" ht="4.5" customHeight="1">
      <c r="B250" s="25"/>
      <c r="C250" s="26"/>
      <c r="D250" s="24"/>
      <c r="E250" s="24"/>
      <c r="F250" s="29"/>
    </row>
    <row r="251" spans="1:7">
      <c r="B251" s="25" t="s">
        <v>26</v>
      </c>
      <c r="C251" s="26"/>
      <c r="D251" s="30"/>
      <c r="E251" s="30"/>
      <c r="F251" s="29"/>
    </row>
    <row r="252" spans="1:7">
      <c r="B252" s="25"/>
      <c r="C252" s="25" t="s">
        <v>25</v>
      </c>
      <c r="D252" s="24">
        <v>34</v>
      </c>
      <c r="E252" s="24">
        <v>23</v>
      </c>
      <c r="F252" s="29"/>
    </row>
    <row r="253" spans="1:7" ht="15.75">
      <c r="B253" s="25"/>
      <c r="C253" s="25" t="s">
        <v>35</v>
      </c>
      <c r="D253" s="24">
        <v>10</v>
      </c>
      <c r="E253" s="24">
        <v>5</v>
      </c>
      <c r="F253" s="34"/>
    </row>
    <row r="254" spans="1:7" ht="5.0999999999999996" customHeight="1">
      <c r="B254" s="25"/>
      <c r="C254" s="26"/>
      <c r="D254" s="24"/>
      <c r="E254" s="24"/>
      <c r="F254" s="29"/>
    </row>
    <row r="255" spans="1:7" s="31" customFormat="1" ht="15.75">
      <c r="A255" s="4"/>
      <c r="B255" s="28" t="s">
        <v>34</v>
      </c>
      <c r="C255" s="33"/>
      <c r="D255" s="27">
        <f>SUM(D257:D258)</f>
        <v>24</v>
      </c>
      <c r="E255" s="27">
        <f>SUM(E257:E258)</f>
        <v>5</v>
      </c>
      <c r="F255" s="32"/>
      <c r="G255" s="1"/>
    </row>
    <row r="256" spans="1:7" s="31" customFormat="1" ht="15.75">
      <c r="A256" s="4"/>
      <c r="B256" s="26" t="s">
        <v>33</v>
      </c>
      <c r="C256" s="33"/>
      <c r="D256" s="27"/>
      <c r="E256" s="27"/>
      <c r="F256" s="32"/>
      <c r="G256" s="1"/>
    </row>
    <row r="257" spans="1:7" ht="15.75">
      <c r="B257" s="25"/>
      <c r="C257" s="25" t="s">
        <v>32</v>
      </c>
      <c r="D257" s="24">
        <v>12</v>
      </c>
      <c r="E257" s="24">
        <v>2</v>
      </c>
      <c r="F257" s="36"/>
    </row>
    <row r="258" spans="1:7" ht="15.75">
      <c r="B258" s="25"/>
      <c r="C258" s="25" t="s">
        <v>31</v>
      </c>
      <c r="D258" s="24">
        <v>12</v>
      </c>
      <c r="E258" s="24">
        <v>3</v>
      </c>
      <c r="F258" s="36"/>
    </row>
    <row r="259" spans="1:7" ht="4.5" customHeight="1">
      <c r="B259" s="25"/>
      <c r="C259" s="26"/>
      <c r="D259" s="24"/>
      <c r="E259" s="24"/>
      <c r="F259" s="29"/>
    </row>
    <row r="260" spans="1:7" s="31" customFormat="1">
      <c r="A260" s="4"/>
      <c r="B260" s="28" t="s">
        <v>30</v>
      </c>
      <c r="C260" s="33"/>
      <c r="D260" s="27">
        <f>SUM(D262:D263)</f>
        <v>72</v>
      </c>
      <c r="E260" s="27">
        <f>SUM(E262:E263)</f>
        <v>51</v>
      </c>
      <c r="F260" s="35"/>
      <c r="G260" s="1"/>
    </row>
    <row r="261" spans="1:7">
      <c r="B261" s="26" t="s">
        <v>18</v>
      </c>
      <c r="C261" s="26"/>
      <c r="D261" s="24"/>
      <c r="E261" s="24"/>
      <c r="F261" s="29"/>
    </row>
    <row r="262" spans="1:7">
      <c r="B262" s="25"/>
      <c r="C262" s="25" t="s">
        <v>17</v>
      </c>
      <c r="D262" s="30">
        <v>53</v>
      </c>
      <c r="E262" s="24">
        <v>40</v>
      </c>
      <c r="F262" s="29"/>
    </row>
    <row r="263" spans="1:7">
      <c r="B263" s="26"/>
      <c r="C263" s="25" t="s">
        <v>14</v>
      </c>
      <c r="D263" s="24">
        <v>19</v>
      </c>
      <c r="E263" s="24">
        <v>11</v>
      </c>
      <c r="F263" s="29"/>
    </row>
    <row r="264" spans="1:7" ht="4.5" customHeight="1">
      <c r="B264" s="26"/>
      <c r="C264" s="26"/>
      <c r="D264" s="24"/>
      <c r="E264" s="24"/>
      <c r="F264" s="29"/>
    </row>
    <row r="265" spans="1:7" s="31" customFormat="1" ht="15.75">
      <c r="A265" s="4"/>
      <c r="B265" s="28" t="s">
        <v>29</v>
      </c>
      <c r="C265" s="33"/>
      <c r="D265" s="27">
        <f>SUM(D276+D267)</f>
        <v>205</v>
      </c>
      <c r="E265" s="27">
        <f>SUM(E276+E267)</f>
        <v>250</v>
      </c>
      <c r="F265" s="32"/>
      <c r="G265" s="1"/>
    </row>
    <row r="266" spans="1:7" ht="5.0999999999999996" customHeight="1">
      <c r="B266" s="25"/>
      <c r="C266" s="26"/>
      <c r="D266" s="24"/>
      <c r="E266" s="24"/>
      <c r="F266" s="29"/>
    </row>
    <row r="267" spans="1:7" s="31" customFormat="1" ht="15.75">
      <c r="A267" s="4"/>
      <c r="B267" s="28" t="s">
        <v>28</v>
      </c>
      <c r="C267" s="33"/>
      <c r="D267" s="27">
        <f>SUM(D269:D274)</f>
        <v>134</v>
      </c>
      <c r="E267" s="27">
        <f>SUM(E269:E274)</f>
        <v>186</v>
      </c>
      <c r="F267" s="32"/>
      <c r="G267" s="1"/>
    </row>
    <row r="268" spans="1:7">
      <c r="B268" s="25" t="s">
        <v>27</v>
      </c>
      <c r="C268" s="26"/>
      <c r="D268" s="30"/>
      <c r="E268" s="30"/>
      <c r="F268" s="29"/>
    </row>
    <row r="269" spans="1:7" ht="12.75" customHeight="1">
      <c r="B269" s="25"/>
      <c r="C269" s="25" t="s">
        <v>11</v>
      </c>
      <c r="D269" s="69">
        <v>84</v>
      </c>
      <c r="E269" s="69">
        <v>143</v>
      </c>
      <c r="F269" s="70" t="s">
        <v>10</v>
      </c>
    </row>
    <row r="270" spans="1:7" ht="12.75" customHeight="1">
      <c r="B270" s="25"/>
      <c r="C270" s="25" t="s">
        <v>9</v>
      </c>
      <c r="D270" s="69"/>
      <c r="E270" s="69"/>
      <c r="F270" s="70"/>
    </row>
    <row r="271" spans="1:7" ht="4.5" customHeight="1">
      <c r="B271" s="25"/>
      <c r="C271" s="26"/>
      <c r="D271" s="24"/>
      <c r="E271" s="24"/>
      <c r="F271" s="29"/>
    </row>
    <row r="272" spans="1:7">
      <c r="B272" s="25" t="s">
        <v>26</v>
      </c>
      <c r="C272" s="26"/>
      <c r="D272" s="30"/>
      <c r="E272" s="30"/>
      <c r="F272" s="29"/>
    </row>
    <row r="273" spans="1:7" ht="15.75">
      <c r="B273" s="25"/>
      <c r="C273" s="25" t="s">
        <v>25</v>
      </c>
      <c r="D273" s="24">
        <v>8</v>
      </c>
      <c r="E273" s="24">
        <v>7</v>
      </c>
      <c r="F273" s="36"/>
    </row>
    <row r="274" spans="1:7">
      <c r="B274" s="25"/>
      <c r="C274" s="25" t="s">
        <v>24</v>
      </c>
      <c r="D274" s="24">
        <v>42</v>
      </c>
      <c r="E274" s="24">
        <v>36</v>
      </c>
      <c r="F274" s="29"/>
    </row>
    <row r="275" spans="1:7" ht="4.5" customHeight="1">
      <c r="B275" s="25"/>
      <c r="C275" s="26"/>
      <c r="D275" s="24"/>
      <c r="E275" s="24"/>
      <c r="F275" s="29"/>
    </row>
    <row r="276" spans="1:7" s="31" customFormat="1">
      <c r="A276" s="4"/>
      <c r="B276" s="28" t="s">
        <v>23</v>
      </c>
      <c r="C276" s="33"/>
      <c r="D276" s="27">
        <f>SUM(D278:D281)</f>
        <v>71</v>
      </c>
      <c r="E276" s="27">
        <f>SUM(E278:E281)</f>
        <v>64</v>
      </c>
      <c r="F276" s="35"/>
      <c r="G276" s="1"/>
    </row>
    <row r="277" spans="1:7">
      <c r="B277" s="25" t="s">
        <v>7</v>
      </c>
      <c r="C277" s="26"/>
      <c r="D277" s="30"/>
      <c r="E277" s="30"/>
      <c r="F277" s="29"/>
    </row>
    <row r="278" spans="1:7">
      <c r="B278" s="25"/>
      <c r="C278" s="25" t="s">
        <v>6</v>
      </c>
      <c r="D278" s="24">
        <v>61</v>
      </c>
      <c r="E278" s="24">
        <v>54</v>
      </c>
      <c r="F278" s="29"/>
    </row>
    <row r="279" spans="1:7" ht="4.5" customHeight="1">
      <c r="B279" s="25"/>
      <c r="C279" s="25"/>
      <c r="D279" s="24"/>
      <c r="E279" s="24"/>
      <c r="F279" s="29"/>
    </row>
    <row r="280" spans="1:7" ht="15.75">
      <c r="B280" s="25" t="s">
        <v>22</v>
      </c>
      <c r="C280" s="26"/>
      <c r="D280" s="24"/>
      <c r="E280" s="24"/>
      <c r="F280" s="29"/>
    </row>
    <row r="281" spans="1:7" ht="15.75">
      <c r="B281" s="25"/>
      <c r="C281" s="25" t="s">
        <v>21</v>
      </c>
      <c r="D281" s="24">
        <v>10</v>
      </c>
      <c r="E281" s="24">
        <v>10</v>
      </c>
      <c r="F281" s="34"/>
    </row>
    <row r="282" spans="1:7" ht="4.5" customHeight="1">
      <c r="B282" s="26"/>
      <c r="C282" s="25"/>
      <c r="D282" s="24"/>
      <c r="E282" s="24"/>
      <c r="F282" s="29"/>
    </row>
    <row r="283" spans="1:7" s="31" customFormat="1">
      <c r="A283" s="4"/>
      <c r="B283" s="28" t="s">
        <v>20</v>
      </c>
      <c r="C283" s="33"/>
      <c r="D283" s="27">
        <f>D285</f>
        <v>161</v>
      </c>
      <c r="E283" s="27">
        <f>E285</f>
        <v>98</v>
      </c>
      <c r="F283" s="35"/>
      <c r="G283" s="1"/>
    </row>
    <row r="284" spans="1:7" ht="5.0999999999999996" customHeight="1">
      <c r="B284" s="25"/>
      <c r="C284" s="26"/>
      <c r="D284" s="24"/>
      <c r="E284" s="24"/>
      <c r="F284" s="29"/>
    </row>
    <row r="285" spans="1:7">
      <c r="B285" s="28" t="s">
        <v>19</v>
      </c>
      <c r="C285" s="26"/>
      <c r="D285" s="27">
        <f>SUM(D287:D291)</f>
        <v>161</v>
      </c>
      <c r="E285" s="27">
        <f>SUM(E287:E291)</f>
        <v>98</v>
      </c>
      <c r="F285" s="29"/>
    </row>
    <row r="286" spans="1:7">
      <c r="B286" s="25" t="s">
        <v>18</v>
      </c>
      <c r="C286" s="26"/>
      <c r="D286" s="30"/>
      <c r="E286" s="30"/>
      <c r="F286" s="29"/>
    </row>
    <row r="287" spans="1:7">
      <c r="B287" s="25"/>
      <c r="C287" s="25" t="s">
        <v>17</v>
      </c>
      <c r="D287" s="24">
        <v>42</v>
      </c>
      <c r="E287" s="24">
        <v>31</v>
      </c>
      <c r="F287" s="29"/>
    </row>
    <row r="288" spans="1:7">
      <c r="B288" s="25"/>
      <c r="C288" s="25" t="s">
        <v>14</v>
      </c>
      <c r="D288" s="24">
        <v>39</v>
      </c>
      <c r="E288" s="24">
        <v>21</v>
      </c>
      <c r="F288" s="29"/>
    </row>
    <row r="289" spans="1:7" ht="4.5" customHeight="1">
      <c r="B289" s="25"/>
      <c r="C289" s="26"/>
      <c r="D289" s="24"/>
      <c r="E289" s="24"/>
      <c r="F289" s="29"/>
    </row>
    <row r="290" spans="1:7" ht="11.25" customHeight="1">
      <c r="B290" s="25" t="s">
        <v>7</v>
      </c>
      <c r="C290" s="26"/>
      <c r="D290" s="30"/>
      <c r="E290" s="30"/>
      <c r="F290" s="29"/>
    </row>
    <row r="291" spans="1:7">
      <c r="B291" s="25"/>
      <c r="C291" s="25" t="s">
        <v>6</v>
      </c>
      <c r="D291" s="24">
        <v>80</v>
      </c>
      <c r="E291" s="24">
        <v>46</v>
      </c>
      <c r="F291" s="29"/>
    </row>
    <row r="292" spans="1:7" ht="5.0999999999999996" customHeight="1">
      <c r="B292" s="26"/>
      <c r="C292" s="26"/>
      <c r="D292" s="24"/>
      <c r="E292" s="24"/>
      <c r="F292" s="29"/>
    </row>
    <row r="293" spans="1:7" s="31" customFormat="1" ht="15.75">
      <c r="A293" s="4"/>
      <c r="B293" s="28" t="s">
        <v>16</v>
      </c>
      <c r="C293" s="33"/>
      <c r="D293" s="27">
        <f>D296+D298+D303</f>
        <v>212</v>
      </c>
      <c r="E293" s="27">
        <f>E296+E298+E303</f>
        <v>280</v>
      </c>
      <c r="F293" s="32"/>
      <c r="G293" s="1"/>
    </row>
    <row r="294" spans="1:7" s="31" customFormat="1" ht="3.75" customHeight="1">
      <c r="A294" s="4"/>
      <c r="B294" s="28"/>
      <c r="C294" s="33"/>
      <c r="D294" s="27"/>
      <c r="E294" s="27"/>
      <c r="F294" s="32"/>
      <c r="G294" s="1"/>
    </row>
    <row r="295" spans="1:7" ht="15.75">
      <c r="B295" s="25" t="s">
        <v>15</v>
      </c>
      <c r="C295" s="25"/>
      <c r="D295" s="24"/>
      <c r="E295" s="24"/>
    </row>
    <row r="296" spans="1:7" ht="15.75">
      <c r="B296" s="26"/>
      <c r="C296" s="25" t="s">
        <v>14</v>
      </c>
      <c r="D296" s="30">
        <v>67</v>
      </c>
      <c r="E296" s="30">
        <v>35</v>
      </c>
      <c r="F296" s="34"/>
    </row>
    <row r="297" spans="1:7" s="31" customFormat="1" ht="5.0999999999999996" customHeight="1">
      <c r="A297" s="4"/>
      <c r="B297" s="28"/>
      <c r="C297" s="33"/>
      <c r="D297" s="27"/>
      <c r="E297" s="27"/>
      <c r="F297" s="32"/>
      <c r="G297" s="1"/>
    </row>
    <row r="298" spans="1:7" s="31" customFormat="1" ht="15.75">
      <c r="A298" s="4"/>
      <c r="B298" s="28" t="s">
        <v>13</v>
      </c>
      <c r="C298" s="33"/>
      <c r="D298" s="27">
        <f>SUM(D300)</f>
        <v>96</v>
      </c>
      <c r="E298" s="27">
        <f>SUM(E300)</f>
        <v>202</v>
      </c>
      <c r="F298" s="32"/>
      <c r="G298" s="1"/>
    </row>
    <row r="299" spans="1:7">
      <c r="B299" s="25" t="s">
        <v>12</v>
      </c>
      <c r="C299" s="26"/>
      <c r="D299" s="30"/>
      <c r="E299" s="30"/>
      <c r="F299" s="29"/>
    </row>
    <row r="300" spans="1:7" ht="15.75" customHeight="1">
      <c r="B300" s="25"/>
      <c r="C300" s="25" t="s">
        <v>11</v>
      </c>
      <c r="D300" s="69">
        <v>96</v>
      </c>
      <c r="E300" s="69">
        <v>202</v>
      </c>
      <c r="F300" s="70" t="s">
        <v>10</v>
      </c>
    </row>
    <row r="301" spans="1:7">
      <c r="B301" s="25"/>
      <c r="C301" s="25" t="s">
        <v>9</v>
      </c>
      <c r="D301" s="69"/>
      <c r="E301" s="69"/>
      <c r="F301" s="70"/>
    </row>
    <row r="302" spans="1:7" ht="5.0999999999999996" customHeight="1">
      <c r="B302" s="25"/>
      <c r="C302" s="26"/>
      <c r="D302" s="24"/>
      <c r="E302" s="24"/>
    </row>
    <row r="303" spans="1:7">
      <c r="B303" s="28" t="s">
        <v>8</v>
      </c>
      <c r="C303" s="26"/>
      <c r="D303" s="27">
        <f>SUM(D305)</f>
        <v>49</v>
      </c>
      <c r="E303" s="27">
        <f>SUM(E305)</f>
        <v>43</v>
      </c>
    </row>
    <row r="304" spans="1:7">
      <c r="B304" s="25" t="s">
        <v>7</v>
      </c>
      <c r="C304" s="26"/>
      <c r="D304" s="24"/>
      <c r="E304" s="24"/>
    </row>
    <row r="305" spans="1:7">
      <c r="B305" s="25"/>
      <c r="C305" s="25" t="s">
        <v>6</v>
      </c>
      <c r="D305" s="24">
        <v>49</v>
      </c>
      <c r="E305" s="24">
        <v>43</v>
      </c>
    </row>
    <row r="306" spans="1:7" s="4" customFormat="1" ht="5.0999999999999996" customHeight="1" thickBot="1">
      <c r="B306" s="23"/>
      <c r="C306" s="23"/>
      <c r="D306" s="23"/>
      <c r="E306" s="23"/>
      <c r="F306" s="20"/>
      <c r="G306" s="1"/>
    </row>
    <row r="307" spans="1:7" s="4" customFormat="1" ht="5.0999999999999996" customHeight="1">
      <c r="C307" s="22"/>
      <c r="E307" s="21"/>
      <c r="F307" s="20"/>
      <c r="G307" s="1"/>
    </row>
    <row r="308" spans="1:7" s="4" customFormat="1" ht="15" customHeight="1">
      <c r="B308" s="67" t="s">
        <v>5</v>
      </c>
      <c r="C308" s="67"/>
      <c r="D308" s="67"/>
      <c r="E308" s="67"/>
      <c r="F308" s="67"/>
      <c r="G308" s="1"/>
    </row>
    <row r="309" spans="1:7" s="4" customFormat="1" ht="27" customHeight="1">
      <c r="B309" s="67"/>
      <c r="C309" s="67"/>
      <c r="D309" s="67"/>
      <c r="E309" s="67"/>
      <c r="F309" s="67"/>
      <c r="G309" s="1"/>
    </row>
    <row r="310" spans="1:7" s="4" customFormat="1">
      <c r="B310" s="19" t="s">
        <v>4</v>
      </c>
      <c r="C310" s="13"/>
      <c r="D310" s="12"/>
      <c r="E310" s="11"/>
      <c r="F310" s="10"/>
      <c r="G310" s="1"/>
    </row>
    <row r="311" spans="1:7" s="14" customFormat="1">
      <c r="A311" s="4"/>
      <c r="B311" s="19" t="s">
        <v>3</v>
      </c>
      <c r="C311" s="18"/>
      <c r="D311" s="18"/>
      <c r="E311" s="18"/>
      <c r="F311" s="15"/>
    </row>
    <row r="312" spans="1:7" s="14" customFormat="1" ht="25.5" customHeight="1">
      <c r="A312" s="4"/>
      <c r="B312" s="68" t="s">
        <v>2</v>
      </c>
      <c r="C312" s="68"/>
      <c r="D312" s="68"/>
      <c r="E312" s="68"/>
      <c r="F312" s="15"/>
    </row>
    <row r="313" spans="1:7" s="14" customFormat="1">
      <c r="A313" s="4"/>
      <c r="B313" s="17" t="s">
        <v>1</v>
      </c>
      <c r="C313" s="16"/>
      <c r="D313" s="16"/>
      <c r="E313" s="16"/>
      <c r="F313" s="15"/>
    </row>
    <row r="314" spans="1:7" s="4" customFormat="1" ht="5.0999999999999996" customHeight="1">
      <c r="B314" s="12"/>
      <c r="C314" s="13"/>
      <c r="D314" s="12"/>
      <c r="E314" s="11"/>
      <c r="F314" s="10"/>
      <c r="G314" s="1"/>
    </row>
    <row r="315" spans="1:7">
      <c r="B315" s="9" t="s">
        <v>0</v>
      </c>
      <c r="D315" s="8"/>
    </row>
    <row r="316" spans="1:7" ht="12.75" customHeight="1"/>
    <row r="318" spans="1:7">
      <c r="C318" s="7"/>
    </row>
    <row r="319" spans="1:7">
      <c r="C319" s="6"/>
    </row>
    <row r="322" spans="4:5">
      <c r="D322" s="5"/>
      <c r="E322" s="5"/>
    </row>
  </sheetData>
  <mergeCells count="27">
    <mergeCell ref="E168:E169"/>
    <mergeCell ref="F168:F169"/>
    <mergeCell ref="B4:C5"/>
    <mergeCell ref="D4:D5"/>
    <mergeCell ref="E4:F5"/>
    <mergeCell ref="D42:D44"/>
    <mergeCell ref="E42:E44"/>
    <mergeCell ref="D183:D184"/>
    <mergeCell ref="E183:E184"/>
    <mergeCell ref="F183:F184"/>
    <mergeCell ref="D193:D194"/>
    <mergeCell ref="E193:E194"/>
    <mergeCell ref="F193:F194"/>
    <mergeCell ref="D208:D209"/>
    <mergeCell ref="E208:E209"/>
    <mergeCell ref="F208:F209"/>
    <mergeCell ref="D222:D223"/>
    <mergeCell ref="E222:E223"/>
    <mergeCell ref="F222:F223"/>
    <mergeCell ref="B308:F309"/>
    <mergeCell ref="B312:E312"/>
    <mergeCell ref="D269:D270"/>
    <mergeCell ref="E269:E270"/>
    <mergeCell ref="F269:F270"/>
    <mergeCell ref="D300:D301"/>
    <mergeCell ref="E300:E301"/>
    <mergeCell ref="F300:F3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2023-01-31T17:45:25Z</dcterms:created>
  <dcterms:modified xsi:type="dcterms:W3CDTF">2023-05-08T19:58:37Z</dcterms:modified>
</cp:coreProperties>
</file>